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835" tabRatio="642" firstSheet="2" activeTab="8"/>
  </bookViews>
  <sheets>
    <sheet name="Kezdőlap" sheetId="1" r:id="rId1"/>
    <sheet name="Éves beszámoló" sheetId="2" r:id="rId2"/>
    <sheet name="Mérleg2" sheetId="3" r:id="rId3"/>
    <sheet name="Eredménykimutatás KH." sheetId="4" r:id="rId4"/>
    <sheet name="KH. jel. 1." sheetId="5" r:id="rId5"/>
    <sheet name="KH. jel. 2." sheetId="6" r:id="rId6"/>
    <sheet name="KH. jel. 3." sheetId="7" r:id="rId7"/>
    <sheet name="KH. jel. 4." sheetId="8" r:id="rId8"/>
    <sheet name="vezetőtisz." sheetId="9" r:id="rId9"/>
  </sheets>
  <externalReferences>
    <externalReference r:id="rId12"/>
  </externalReferences>
  <definedNames>
    <definedName name="Mezo_FejDatum_45">'[1]m1'!#REF!</definedName>
    <definedName name="Mezo_FejDatum_46">'[1]m2'!#REF!</definedName>
    <definedName name="Mezo_FejDatum_47">'[1]m3'!#REF!</definedName>
    <definedName name="Mezo_FejDatum_48">'[1]m4'!#REF!</definedName>
    <definedName name="Mezo_FejDatum_49">'[1]k11'!#REF!</definedName>
    <definedName name="Mezo_FejDatum_50">'[1]k12'!#REF!</definedName>
    <definedName name="Mezo_FejDatum_51">'[1]k21'!#REF!</definedName>
    <definedName name="Mezo_FejDatum_52">'[1]k22vj'!#REF!</definedName>
    <definedName name="Mezo_FejFordulonap_47">'[1]m1'!#REF!</definedName>
    <definedName name="Mezo_FejFordulonap_48">'[1]m2'!#REF!</definedName>
    <definedName name="Mezo_FejFordulonap_49">'[1]m3'!#REF!</definedName>
    <definedName name="Mezo_FejFordulonap_50">'[1]m4'!#REF!</definedName>
    <definedName name="Mezo_FejFordulonap_51">'[1]k11'!#REF!</definedName>
    <definedName name="Mezo_FejFordulonap_52">'[1]k12'!#REF!</definedName>
    <definedName name="Mezo_FejFordulonap_53">'[1]k21'!#REF!</definedName>
    <definedName name="Mezo_FejFordulonap_54">'[1]k22vj'!#REF!</definedName>
    <definedName name="Mezo_FejKeszitette_44">'[1]m1'!#REF!</definedName>
    <definedName name="Mezo_FejKeszitette_45">'[1]m2'!#REF!</definedName>
    <definedName name="Mezo_FejKeszitette_46">'[1]m3'!#REF!</definedName>
    <definedName name="Mezo_FejKeszitette_47">'[1]m4'!#REF!</definedName>
    <definedName name="Mezo_FejKeszitette_48">'[1]k11'!#REF!</definedName>
    <definedName name="Mezo_FejKeszitette_49">'[1]k12'!#REF!</definedName>
    <definedName name="Mezo_FejKeszitette_50">'[1]k21'!#REF!</definedName>
    <definedName name="Mezo_FejKeszitette_51">'[1]k22vj'!#REF!</definedName>
    <definedName name="Mezo_FejUgyfel_47">'[1]m1'!#REF!</definedName>
    <definedName name="Mezo_FejUgyfel_48">'[1]m2'!#REF!</definedName>
    <definedName name="Mezo_FejUgyfel_49">'[1]m3'!#REF!</definedName>
    <definedName name="Mezo_FejUgyfel_50">'[1]m4'!#REF!</definedName>
    <definedName name="Mezo_FejUgyfel_51">'[1]k11'!#REF!</definedName>
    <definedName name="Mezo_FejUgyfel_52">'[1]k12'!#REF!</definedName>
    <definedName name="Mezo_FejUgyfel_53">'[1]k21'!#REF!</definedName>
    <definedName name="Mezo_FejUgyfel_54">'[1]k22vj'!#REF!</definedName>
    <definedName name="_xlnm.Print_Area" localSheetId="3">'Eredménykimutatás KH.'!$A$1:$J$54</definedName>
    <definedName name="_xlnm.Print_Area" localSheetId="8">'vezetőtisz.'!$A$1:$G$25</definedName>
  </definedNames>
  <calcPr fullCalcOnLoad="1"/>
</workbook>
</file>

<file path=xl/comments3.xml><?xml version="1.0" encoding="utf-8"?>
<comments xmlns="http://schemas.openxmlformats.org/spreadsheetml/2006/main">
  <authors>
    <author>gyorffi.gyorgy</author>
  </authors>
  <commentList>
    <comment ref="B7" authorId="0">
      <text>
        <r>
          <rPr>
            <b/>
            <sz val="8"/>
            <rFont val="Tahoma"/>
            <family val="0"/>
          </rPr>
          <t>Az egyszerűsített éves beszámoló, illetve a közhasznú egyszerűsített éves beszámoló mérlegének előírt tagolása a kettős könyvvitelt vezető egyéb szervezetnél, illetve közhasznú egyéb szervezetnél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gyorffi.gyorgy</author>
  </authors>
  <commentList>
    <comment ref="B7" authorId="0">
      <text>
        <r>
          <rPr>
            <b/>
            <sz val="8"/>
            <rFont val="Tahoma"/>
            <family val="0"/>
          </rPr>
          <t>A közhasznú egyszerűsített éves beszámoló eredménykimutatásának előírt tagolása a kettős könyvvitelt vezető közhasznú egyéb szervezetnél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<sst xmlns="http://schemas.openxmlformats.org/spreadsheetml/2006/main" count="369" uniqueCount="215">
  <si>
    <t xml:space="preserve"> ESZKÖZÖK (AKTÍVÁK)</t>
  </si>
  <si>
    <t xml:space="preserve"> </t>
  </si>
  <si>
    <t xml:space="preserve"> A.</t>
  </si>
  <si>
    <t xml:space="preserve"> Befektetett eszközök</t>
  </si>
  <si>
    <t xml:space="preserve"> I.</t>
  </si>
  <si>
    <t xml:space="preserve"> Immateriális javak</t>
  </si>
  <si>
    <t xml:space="preserve"> II.</t>
  </si>
  <si>
    <t xml:space="preserve"> Tárgyi eszközök</t>
  </si>
  <si>
    <t xml:space="preserve"> III.</t>
  </si>
  <si>
    <t xml:space="preserve"> Befektetett pénzügyi eszközök</t>
  </si>
  <si>
    <t xml:space="preserve"> B.</t>
  </si>
  <si>
    <t xml:space="preserve"> Forgóeszközök</t>
  </si>
  <si>
    <t xml:space="preserve"> Készletek</t>
  </si>
  <si>
    <t xml:space="preserve"> Követelések</t>
  </si>
  <si>
    <t xml:space="preserve"> Értékpapírok</t>
  </si>
  <si>
    <t xml:space="preserve"> IV.</t>
  </si>
  <si>
    <t xml:space="preserve"> Pénzeszközök</t>
  </si>
  <si>
    <t xml:space="preserve"> Eszközök összesen</t>
  </si>
  <si>
    <t xml:space="preserve"> FORRÁSOK (PASSZÍVÁK)</t>
  </si>
  <si>
    <t xml:space="preserve"> C.</t>
  </si>
  <si>
    <t xml:space="preserve"> Saját tőke</t>
  </si>
  <si>
    <t xml:space="preserve"> Induló tőke/Jegyzett tőke</t>
  </si>
  <si>
    <t xml:space="preserve"> Tőkeváltozás/Eredmény</t>
  </si>
  <si>
    <t xml:space="preserve"> Lekötött tartalék</t>
  </si>
  <si>
    <t xml:space="preserve"> Tárgyévi eredmény alaptevékenységből (közhasznú tevékenységből)</t>
  </si>
  <si>
    <t xml:space="preserve"> V.</t>
  </si>
  <si>
    <t xml:space="preserve"> Tárgyévi eredmény vállalkozási tevékenységből</t>
  </si>
  <si>
    <t xml:space="preserve"> D.</t>
  </si>
  <si>
    <t xml:space="preserve"> E.</t>
  </si>
  <si>
    <t xml:space="preserve"> Céltartalékok</t>
  </si>
  <si>
    <t xml:space="preserve"> F.</t>
  </si>
  <si>
    <t xml:space="preserve"> Kötelezettségek</t>
  </si>
  <si>
    <t xml:space="preserve"> Hosszú lejáratú kötelezettségek</t>
  </si>
  <si>
    <t xml:space="preserve"> Rövid lejáratú kötelezettségek</t>
  </si>
  <si>
    <t xml:space="preserve"> Források összesen</t>
  </si>
  <si>
    <t>Előző év</t>
  </si>
  <si>
    <t>Előző év(ek) módosításai</t>
  </si>
  <si>
    <t>Tárgyév</t>
  </si>
  <si>
    <t xml:space="preserve"> VI.</t>
  </si>
  <si>
    <t xml:space="preserve"> G.</t>
  </si>
  <si>
    <t xml:space="preserve"> H.</t>
  </si>
  <si>
    <t>Összesen</t>
  </si>
  <si>
    <t xml:space="preserve"> 1.</t>
  </si>
  <si>
    <t xml:space="preserve"> Közhasznú célú működésre kapott támogatás</t>
  </si>
  <si>
    <r>
      <t xml:space="preserve"> </t>
    </r>
    <r>
      <rPr>
        <i/>
        <sz val="10"/>
        <rFont val="Times New Roman"/>
        <family val="1"/>
      </rPr>
      <t>a)</t>
    </r>
  </si>
  <si>
    <r>
      <t xml:space="preserve"> </t>
    </r>
    <r>
      <rPr>
        <i/>
        <sz val="10"/>
        <rFont val="Times New Roman"/>
        <family val="1"/>
      </rPr>
      <t>b)</t>
    </r>
  </si>
  <si>
    <t xml:space="preserve"> központi költségvetésből</t>
  </si>
  <si>
    <r>
      <t xml:space="preserve"> </t>
    </r>
    <r>
      <rPr>
        <i/>
        <sz val="10"/>
        <rFont val="Times New Roman"/>
        <family val="1"/>
      </rPr>
      <t>c)</t>
    </r>
  </si>
  <si>
    <t xml:space="preserve"> helyi önkormányzattól</t>
  </si>
  <si>
    <r>
      <t xml:space="preserve"> </t>
    </r>
    <r>
      <rPr>
        <i/>
        <sz val="10"/>
        <rFont val="Times New Roman"/>
        <family val="1"/>
      </rPr>
      <t>d)</t>
    </r>
  </si>
  <si>
    <t xml:space="preserve"> 2.</t>
  </si>
  <si>
    <t xml:space="preserve"> Pályázati úton elnyert támogatás</t>
  </si>
  <si>
    <t xml:space="preserve"> 3.</t>
  </si>
  <si>
    <t xml:space="preserve"> Közhasznú tevékenységből származó bevétel</t>
  </si>
  <si>
    <t xml:space="preserve"> 4.</t>
  </si>
  <si>
    <t xml:space="preserve"> Tagdíjból származó bevétel</t>
  </si>
  <si>
    <t xml:space="preserve"> 5.</t>
  </si>
  <si>
    <t xml:space="preserve"> Egyéb bevétel</t>
  </si>
  <si>
    <t xml:space="preserve"> J.</t>
  </si>
  <si>
    <t xml:space="preserve"> Adófizetési kötelezettség</t>
  </si>
  <si>
    <t>Tájékoztató adatok</t>
  </si>
  <si>
    <t xml:space="preserve"> Bérköltség</t>
  </si>
  <si>
    <t xml:space="preserve"> Személyi jellegű egyéb kifizetések</t>
  </si>
  <si>
    <t xml:space="preserve"> Bérjárulékok</t>
  </si>
  <si>
    <t xml:space="preserve"> Értékcsökkenési leírás</t>
  </si>
  <si>
    <t>Megnevezés</t>
  </si>
  <si>
    <t xml:space="preserve"> Aktív időbeli elhatárolások</t>
  </si>
  <si>
    <t xml:space="preserve"> Értékelési tartalék</t>
  </si>
  <si>
    <t xml:space="preserve"> Hátrasorolt kötelezettségek</t>
  </si>
  <si>
    <t xml:space="preserve"> Passzív időbeli elhatárolások</t>
  </si>
  <si>
    <t xml:space="preserve"> egyéb</t>
  </si>
  <si>
    <t xml:space="preserve"> Anyagjellegű ráfordítások</t>
  </si>
  <si>
    <t xml:space="preserve"> Személyi jellegű ráfordítások</t>
  </si>
  <si>
    <t xml:space="preserve"> Egyéb ráfordítások</t>
  </si>
  <si>
    <t xml:space="preserve"> Pénzügyi műveletek ráfordításai</t>
  </si>
  <si>
    <t xml:space="preserve"> Rendkívüli ráfordítások</t>
  </si>
  <si>
    <t xml:space="preserve"> Összes közhasznú tevékenység bevétele</t>
  </si>
  <si>
    <t xml:space="preserve"> alapítótól</t>
  </si>
  <si>
    <t xml:space="preserve"> Vállalkozási tevékenység bevétele</t>
  </si>
  <si>
    <t xml:space="preserve"> Összes bevétel (A+B)</t>
  </si>
  <si>
    <t xml:space="preserve"> Közhasznú tevékenység ráfordításai</t>
  </si>
  <si>
    <t xml:space="preserve"> Anyagjellegű ráfordításai</t>
  </si>
  <si>
    <t xml:space="preserve"> Vállalkozási tevékenység ráfordításai</t>
  </si>
  <si>
    <t xml:space="preserve"> Összes ráfordítás (D+E)</t>
  </si>
  <si>
    <t xml:space="preserve"> Adózás előtti vállalkozási eredmény (B-E)  </t>
  </si>
  <si>
    <t xml:space="preserve"> Tárgyévi vállalkozási eredmény (G-H)</t>
  </si>
  <si>
    <t xml:space="preserve"> Tárgyévi közhasznú eredmény (A-D)</t>
  </si>
  <si>
    <t>Kimutatás</t>
  </si>
  <si>
    <t>A költségvetési támogatás felhasználásáról</t>
  </si>
  <si>
    <t>Támogatást nyújtó neve/ támogatás forrása</t>
  </si>
  <si>
    <t>Kapott támogatás</t>
  </si>
  <si>
    <t>célja</t>
  </si>
  <si>
    <t>időpontja</t>
  </si>
  <si>
    <t>összege</t>
  </si>
  <si>
    <t>áthozatal</t>
  </si>
  <si>
    <t>Felhasználás összege</t>
  </si>
  <si>
    <t>előző évi</t>
  </si>
  <si>
    <t>tárgyévi</t>
  </si>
  <si>
    <t>Átvitel összege</t>
  </si>
  <si>
    <t>Elszámolás határideje</t>
  </si>
  <si>
    <t>Összesen:</t>
  </si>
  <si>
    <t>a vagyon felhasználásáról</t>
  </si>
  <si>
    <t>%</t>
  </si>
  <si>
    <t xml:space="preserve"> + </t>
  </si>
  <si>
    <t xml:space="preserve"> - </t>
  </si>
  <si>
    <t>Ft</t>
  </si>
  <si>
    <t>Változás</t>
  </si>
  <si>
    <t>Megjegyzés</t>
  </si>
  <si>
    <t>Saját tőke</t>
  </si>
  <si>
    <t>Induló tőke</t>
  </si>
  <si>
    <t>Tőkeváltozás</t>
  </si>
  <si>
    <t>Tárgyévi eredmény</t>
  </si>
  <si>
    <t xml:space="preserve">    - növekedésére ható tényezők</t>
  </si>
  <si>
    <t xml:space="preserve">    - csökkenésére ható tényezők</t>
  </si>
  <si>
    <t>Előző évi összeg 
Ft</t>
  </si>
  <si>
    <t>Tárgyévi összeg 
Ft</t>
  </si>
  <si>
    <t>a cél szerinti juttatásokról</t>
  </si>
  <si>
    <t>Juttatás megnevezése</t>
  </si>
  <si>
    <t>Közhasznú tevékenység keretében (nem pályázat útján) nyújtott</t>
  </si>
  <si>
    <t>Pályázó(k)nak továbbadott támogatások (kötelezettségként nyilvántartott összegből)</t>
  </si>
  <si>
    <t>Pályázó(k)nak adott juttatások (bevételként nyilvántartott összegből)</t>
  </si>
  <si>
    <t>Egyéb</t>
  </si>
  <si>
    <t>Egyéb cél szerinti (nem közhasznú) tevékenység keretében nyújtott</t>
  </si>
  <si>
    <t xml:space="preserve">    - pénzbeli juttatások összesen</t>
  </si>
  <si>
    <t xml:space="preserve">    - nem pénzbeli juttatások összesen</t>
  </si>
  <si>
    <t xml:space="preserve">      ebből: = adóköteles</t>
  </si>
  <si>
    <t xml:space="preserve">                = adómentes</t>
  </si>
  <si>
    <t xml:space="preserve">    - pénzösszeg</t>
  </si>
  <si>
    <t xml:space="preserve">    - eszközérték</t>
  </si>
  <si>
    <t xml:space="preserve">    - pénzbeli juttatások</t>
  </si>
  <si>
    <t xml:space="preserve">    - nem pénzbeli juttatások </t>
  </si>
  <si>
    <t>Ezer Ft-ban</t>
  </si>
  <si>
    <t>a kapott támogatásokról</t>
  </si>
  <si>
    <t>Támogatás</t>
  </si>
  <si>
    <t>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</si>
  <si>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</si>
  <si>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</si>
  <si>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</si>
  <si>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</si>
  <si>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</si>
  <si>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</si>
  <si>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</si>
  <si>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</si>
  <si>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</si>
  <si>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</si>
  <si>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</si>
  <si>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</si>
  <si>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</si>
  <si>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Központi költségvetési szerv</t>
  </si>
  <si>
    <t>Elkülönített állami pénzalap</t>
  </si>
  <si>
    <t>Helyi önkormányzat és szervei</t>
  </si>
  <si>
    <t>Kisebbségi települési önkormányzat</t>
  </si>
  <si>
    <t>Települési önkormányzatok társulása</t>
  </si>
  <si>
    <t>Pályáztató</t>
  </si>
  <si>
    <t>Magánszemélyek</t>
  </si>
  <si>
    <t>Egyéni vállalkozók</t>
  </si>
  <si>
    <t>Jogi személyiségű társaságok</t>
  </si>
  <si>
    <t>Jogi személyiség nélküli társaságok</t>
  </si>
  <si>
    <t>Közhasznú szervezetek</t>
  </si>
  <si>
    <t>Szja 1%-a (APEH)</t>
  </si>
  <si>
    <t>a vezető tisztségviselőknek nyújtott juttatásokról</t>
  </si>
  <si>
    <t>Pénzbeli kifizetések összesen</t>
  </si>
  <si>
    <t xml:space="preserve"> - Munkabérek</t>
  </si>
  <si>
    <t xml:space="preserve"> - Tiszteletdíjak, megbízási díjak</t>
  </si>
  <si>
    <t xml:space="preserve"> - Költségtérítések</t>
  </si>
  <si>
    <t xml:space="preserve"> - Egyéb pénzbeli kifizetések</t>
  </si>
  <si>
    <t>Temészetbeni juttatások</t>
  </si>
  <si>
    <t>Értékpapír juttatások</t>
  </si>
  <si>
    <t>Adott kölcsönök összege</t>
  </si>
  <si>
    <t xml:space="preserve"> - kamamentes kölcsönök</t>
  </si>
  <si>
    <t xml:space="preserve"> - kölcsöntartozások a mérlegkészítésig</t>
  </si>
  <si>
    <t>Egyéb juttatások</t>
  </si>
  <si>
    <t>Dátum:</t>
  </si>
  <si>
    <t>…………………………</t>
  </si>
  <si>
    <t>adatok E Ft-ban</t>
  </si>
  <si>
    <t>……………………………….</t>
  </si>
  <si>
    <t>Kérjük töltse ki vállalkozása adatait:</t>
  </si>
  <si>
    <t>A vállalkozás megnevezése:</t>
  </si>
  <si>
    <t>A vállalkozás címe:</t>
  </si>
  <si>
    <t>Telefonszáma:</t>
  </si>
  <si>
    <t>Statisztikai számjel:</t>
  </si>
  <si>
    <t>Cégjegyzék száma:</t>
  </si>
  <si>
    <t>Cég adószáma:</t>
  </si>
  <si>
    <t>A beszámoló készítésének időpontja:</t>
  </si>
  <si>
    <t>(keltezés)</t>
  </si>
  <si>
    <t>A beszámoló fordulónapja:</t>
  </si>
  <si>
    <t>Statisztikai számjel</t>
  </si>
  <si>
    <t>Cégjegyzék száma</t>
  </si>
  <si>
    <t>Cég  adószáma</t>
  </si>
  <si>
    <t>Keltezés:</t>
  </si>
  <si>
    <t>a vállalkozás vezetője (képviselője)</t>
  </si>
  <si>
    <t>P.H.</t>
  </si>
  <si>
    <t>MÉRLEG ÉS EREDMÉNYKIMUTATÁS</t>
  </si>
  <si>
    <t>MÉRLEG</t>
  </si>
  <si>
    <t>Fordulónap:</t>
  </si>
  <si>
    <t>Cégnév:</t>
  </si>
  <si>
    <t>EREDMÉNYKIMUTATÁS</t>
  </si>
  <si>
    <t xml:space="preserve"> ebből: - megbízási díjak</t>
  </si>
  <si>
    <t xml:space="preserve">             - tiszteletdíjak</t>
  </si>
  <si>
    <t xml:space="preserve"> A szervezet által nyújtott támogatások</t>
  </si>
  <si>
    <t>21893177-2-05</t>
  </si>
  <si>
    <t>47/352-623</t>
  </si>
  <si>
    <t xml:space="preserve">        = közhasznú tevékenység tárgyévi vesztesége</t>
  </si>
  <si>
    <t xml:space="preserve">        = vállalkozási tevékenység tárgyévi vesztesége</t>
  </si>
  <si>
    <t xml:space="preserve">        = egyéb</t>
  </si>
  <si>
    <t>Dátum: Tokaj</t>
  </si>
  <si>
    <t>Dátum:Tokaj</t>
  </si>
  <si>
    <t>alapítói támogatás</t>
  </si>
  <si>
    <t>3910 TOKAJ, DÓZSA GY. ÚT 2.</t>
  </si>
  <si>
    <t>TOKAJI BORVIDÉKÉRT NONPROFIT KFT</t>
  </si>
  <si>
    <t>05-09-017810</t>
  </si>
  <si>
    <t>21893177949957205</t>
  </si>
  <si>
    <t>2013. év</t>
  </si>
  <si>
    <t>2013 év</t>
  </si>
  <si>
    <t>Takács László sk.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</si>
</sst>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__"/>
    <numFmt numFmtId="168" formatCode="yyyy\.mm\.dd"/>
    <numFmt numFmtId="169" formatCode="yyyy/\ mmmm\ d\."/>
    <numFmt numFmtId="170" formatCode="00&quot;-&quot;00&quot;-&quot;000000"/>
    <numFmt numFmtId="171" formatCode="##&quot;-&quot;##&quot;-&quot;######"/>
    <numFmt numFmtId="172" formatCode="########&quot;-&quot;#&quot;-&quot;##"/>
    <numFmt numFmtId="173" formatCode="00000000&quot;-&quot;0&quot;-&quot;00"/>
    <numFmt numFmtId="174" formatCode="###,###,##0;\-###,###,##0;&quot;&quot;"/>
    <numFmt numFmtId="175" formatCode="#,##0.0"/>
    <numFmt numFmtId="176" formatCode="[$-40E]yyyy\.\ mmmm\ d\."/>
  </numFmts>
  <fonts count="59">
    <font>
      <sz val="12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Verdana"/>
      <family val="2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name val="Times New Roman CE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i/>
      <sz val="12"/>
      <name val="Times New Roman CE"/>
      <family val="1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24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0" fillId="0" borderId="3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9" fontId="0" fillId="0" borderId="26" xfId="64" applyFont="1" applyFill="1" applyBorder="1" applyAlignment="1">
      <alignment/>
    </xf>
    <xf numFmtId="10" fontId="0" fillId="0" borderId="26" xfId="64" applyNumberFormat="1" applyFont="1" applyFill="1" applyBorder="1" applyAlignment="1">
      <alignment/>
    </xf>
    <xf numFmtId="10" fontId="0" fillId="0" borderId="38" xfId="64" applyNumberFormat="1" applyFont="1" applyFill="1" applyBorder="1" applyAlignment="1">
      <alignment/>
    </xf>
    <xf numFmtId="9" fontId="0" fillId="0" borderId="38" xfId="64" applyFont="1" applyFill="1" applyBorder="1" applyAlignment="1">
      <alignment/>
    </xf>
    <xf numFmtId="10" fontId="0" fillId="0" borderId="10" xfId="64" applyNumberFormat="1" applyFont="1" applyFill="1" applyBorder="1" applyAlignment="1">
      <alignment/>
    </xf>
    <xf numFmtId="9" fontId="0" fillId="0" borderId="10" xfId="64" applyFont="1" applyFill="1" applyBorder="1" applyAlignment="1">
      <alignment/>
    </xf>
    <xf numFmtId="10" fontId="0" fillId="0" borderId="24" xfId="64" applyNumberFormat="1" applyFont="1" applyFill="1" applyBorder="1" applyAlignment="1">
      <alignment/>
    </xf>
    <xf numFmtId="9" fontId="0" fillId="0" borderId="24" xfId="64" applyFont="1" applyFill="1" applyBorder="1" applyAlignment="1">
      <alignment/>
    </xf>
    <xf numFmtId="10" fontId="0" fillId="0" borderId="13" xfId="64" applyNumberFormat="1" applyFont="1" applyFill="1" applyBorder="1" applyAlignment="1">
      <alignment/>
    </xf>
    <xf numFmtId="9" fontId="0" fillId="0" borderId="13" xfId="64" applyFont="1" applyFill="1" applyBorder="1" applyAlignment="1">
      <alignment/>
    </xf>
    <xf numFmtId="10" fontId="0" fillId="0" borderId="14" xfId="64" applyNumberFormat="1" applyFont="1" applyFill="1" applyBorder="1" applyAlignment="1">
      <alignment/>
    </xf>
    <xf numFmtId="9" fontId="0" fillId="0" borderId="14" xfId="64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57" applyFont="1">
      <alignment/>
      <protection/>
    </xf>
    <xf numFmtId="0" fontId="14" fillId="0" borderId="0" xfId="57">
      <alignment/>
      <protection/>
    </xf>
    <xf numFmtId="0" fontId="0" fillId="0" borderId="0" xfId="57" applyFont="1" applyBorder="1">
      <alignment/>
      <protection/>
    </xf>
    <xf numFmtId="0" fontId="14" fillId="0" borderId="0" xfId="57" applyBorder="1">
      <alignment/>
      <protection/>
    </xf>
    <xf numFmtId="0" fontId="0" fillId="0" borderId="0" xfId="57" applyFont="1" applyAlignment="1">
      <alignment horizontal="justify" vertical="center" wrapText="1"/>
      <protection/>
    </xf>
    <xf numFmtId="0" fontId="0" fillId="0" borderId="0" xfId="57" applyFont="1">
      <alignment/>
      <protection/>
    </xf>
    <xf numFmtId="0" fontId="0" fillId="0" borderId="0" xfId="56" applyFont="1" applyBorder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0" fillId="33" borderId="10" xfId="56" applyFont="1" applyFill="1" applyBorder="1" applyAlignment="1" applyProtection="1">
      <alignment/>
      <protection locked="0"/>
    </xf>
    <xf numFmtId="0" fontId="15" fillId="0" borderId="0" xfId="57" applyFont="1" applyBorder="1" applyAlignment="1">
      <alignment horizontal="center"/>
      <protection/>
    </xf>
    <xf numFmtId="49" fontId="0" fillId="33" borderId="10" xfId="56" applyNumberFormat="1" applyFont="1" applyFill="1" applyBorder="1" applyAlignment="1" applyProtection="1">
      <alignment horizontal="right"/>
      <protection locked="0"/>
    </xf>
    <xf numFmtId="0" fontId="0" fillId="0" borderId="34" xfId="57" applyFont="1" applyBorder="1">
      <alignment/>
      <protection/>
    </xf>
    <xf numFmtId="171" fontId="0" fillId="33" borderId="10" xfId="56" applyNumberFormat="1" applyFont="1" applyFill="1" applyBorder="1" applyAlignment="1" applyProtection="1">
      <alignment horizontal="right"/>
      <protection locked="0"/>
    </xf>
    <xf numFmtId="171" fontId="0" fillId="0" borderId="0" xfId="56" applyNumberFormat="1" applyFont="1" applyFill="1" applyBorder="1" applyAlignment="1" applyProtection="1">
      <alignment horizontal="right"/>
      <protection locked="0"/>
    </xf>
    <xf numFmtId="172" fontId="0" fillId="33" borderId="10" xfId="56" applyNumberFormat="1" applyFont="1" applyFill="1" applyBorder="1" applyAlignment="1" applyProtection="1">
      <alignment horizontal="right"/>
      <protection locked="0"/>
    </xf>
    <xf numFmtId="169" fontId="0" fillId="33" borderId="10" xfId="57" applyNumberFormat="1" applyFont="1" applyFill="1" applyBorder="1" applyAlignment="1" applyProtection="1">
      <alignment horizontal="right"/>
      <protection locked="0"/>
    </xf>
    <xf numFmtId="0" fontId="15" fillId="0" borderId="0" xfId="57" applyFont="1" applyAlignment="1">
      <alignment horizontal="center" vertical="top"/>
      <protection/>
    </xf>
    <xf numFmtId="0" fontId="0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49" fontId="0" fillId="0" borderId="0" xfId="56" applyNumberFormat="1" applyFont="1" applyAlignment="1">
      <alignment horizontal="left"/>
      <protection/>
    </xf>
    <xf numFmtId="0" fontId="0" fillId="0" borderId="0" xfId="56" applyFont="1" applyAlignment="1">
      <alignment horizontal="left"/>
      <protection/>
    </xf>
    <xf numFmtId="170" fontId="0" fillId="0" borderId="0" xfId="56" applyNumberFormat="1" applyFont="1" applyAlignment="1">
      <alignment horizontal="left"/>
      <protection/>
    </xf>
    <xf numFmtId="173" fontId="0" fillId="0" borderId="0" xfId="56" applyNumberFormat="1" applyFont="1" applyAlignment="1">
      <alignment horizontal="left"/>
      <protection/>
    </xf>
    <xf numFmtId="0" fontId="16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7" fillId="0" borderId="0" xfId="57" applyFont="1" applyBorder="1" applyAlignment="1">
      <alignment horizontal="center" vertical="center"/>
      <protection/>
    </xf>
    <xf numFmtId="169" fontId="17" fillId="0" borderId="0" xfId="57" applyNumberFormat="1" applyFont="1" applyBorder="1" applyAlignment="1">
      <alignment horizontal="center" vertical="center"/>
      <protection/>
    </xf>
    <xf numFmtId="0" fontId="14" fillId="0" borderId="0" xfId="57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9" fillId="0" borderId="0" xfId="57" applyFont="1" applyBorder="1">
      <alignment/>
      <protection/>
    </xf>
    <xf numFmtId="3" fontId="0" fillId="0" borderId="0" xfId="56" applyNumberFormat="1" applyFont="1" applyBorder="1" applyAlignment="1">
      <alignment horizontal="left"/>
      <protection/>
    </xf>
    <xf numFmtId="169" fontId="0" fillId="0" borderId="0" xfId="57" applyNumberFormat="1" applyFont="1" applyBorder="1" applyAlignment="1">
      <alignment horizontal="left"/>
      <protection/>
    </xf>
    <xf numFmtId="0" fontId="20" fillId="0" borderId="0" xfId="57" applyFont="1">
      <alignment/>
      <protection/>
    </xf>
    <xf numFmtId="0" fontId="0" fillId="0" borderId="0" xfId="56" applyFont="1" applyBorder="1" applyAlignment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0" fontId="2" fillId="0" borderId="3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9" fontId="4" fillId="0" borderId="0" xfId="57" applyNumberFormat="1" applyFont="1" applyBorder="1" applyAlignment="1">
      <alignment vertical="center"/>
      <protection/>
    </xf>
    <xf numFmtId="3" fontId="0" fillId="0" borderId="22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10" fontId="0" fillId="0" borderId="46" xfId="64" applyNumberFormat="1" applyFont="1" applyFill="1" applyBorder="1" applyAlignment="1">
      <alignment/>
    </xf>
    <xf numFmtId="9" fontId="0" fillId="0" borderId="46" xfId="64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10" fontId="0" fillId="0" borderId="47" xfId="64" applyNumberFormat="1" applyFont="1" applyFill="1" applyBorder="1" applyAlignment="1">
      <alignment/>
    </xf>
    <xf numFmtId="9" fontId="0" fillId="0" borderId="47" xfId="64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4" fontId="0" fillId="33" borderId="10" xfId="56" applyNumberFormat="1" applyFont="1" applyFill="1" applyBorder="1" applyAlignment="1" applyProtection="1">
      <alignment/>
      <protection locked="0"/>
    </xf>
    <xf numFmtId="3" fontId="0" fillId="0" borderId="49" xfId="0" applyNumberFormat="1" applyFill="1" applyBorder="1" applyAlignment="1">
      <alignment/>
    </xf>
    <xf numFmtId="10" fontId="23" fillId="0" borderId="10" xfId="64" applyNumberFormat="1" applyFont="1" applyFill="1" applyBorder="1" applyAlignment="1">
      <alignment/>
    </xf>
    <xf numFmtId="10" fontId="23" fillId="0" borderId="13" xfId="64" applyNumberFormat="1" applyFont="1" applyFill="1" applyBorder="1" applyAlignment="1">
      <alignment/>
    </xf>
    <xf numFmtId="10" fontId="23" fillId="0" borderId="26" xfId="64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70" fontId="5" fillId="0" borderId="0" xfId="56" applyNumberFormat="1" applyFont="1" applyAlignment="1">
      <alignment horizontal="left"/>
      <protection/>
    </xf>
    <xf numFmtId="173" fontId="5" fillId="0" borderId="0" xfId="56" applyNumberFormat="1" applyFont="1" applyAlignment="1">
      <alignment horizontal="left"/>
      <protection/>
    </xf>
    <xf numFmtId="169" fontId="4" fillId="0" borderId="0" xfId="57" applyNumberFormat="1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4" fillId="0" borderId="0" xfId="0" applyFont="1" applyAlignment="1">
      <alignment horizontal="right"/>
    </xf>
    <xf numFmtId="169" fontId="4" fillId="0" borderId="0" xfId="57" applyNumberFormat="1" applyFont="1" applyBorder="1" applyAlignment="1">
      <alignment horizontal="left" vertical="center"/>
      <protection/>
    </xf>
    <xf numFmtId="0" fontId="12" fillId="0" borderId="50" xfId="0" applyFont="1" applyBorder="1" applyAlignment="1">
      <alignment horizontal="right" vertical="center" wrapText="1"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6" fillId="0" borderId="5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8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left" vertical="top" wrapText="1"/>
    </xf>
    <xf numFmtId="0" fontId="2" fillId="0" borderId="5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0" fontId="8" fillId="0" borderId="5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34" xfId="0" applyFont="1" applyBorder="1" applyAlignment="1">
      <alignment vertical="top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sz" xfId="56"/>
    <cellStyle name="Normal_SHEE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\&#193;talakul&#225;sok\Vagyonlelt&#225;rtervezetek\InvesztRt\VagyonleltIN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zdőlap"/>
      <sheetName val="Éves beszámoló"/>
      <sheetName val="IMMATERIÁLIS JAVAK"/>
      <sheetName val="TÁRGYI ESZKÖZÖK"/>
      <sheetName val="BEFEKTETETT PÉNZÜGYI ESZKÖZÖK"/>
      <sheetName val="KÉSZLETEK"/>
      <sheetName val="KÖVETELÉSEK"/>
      <sheetName val="Értékpapírok"/>
      <sheetName val="PÉNZESZKÖZÖK"/>
      <sheetName val="AKTÍV IDŐBELI ELHAT"/>
      <sheetName val="SAJÁTTŐKE"/>
      <sheetName val="CÉLTARTALÉKOK"/>
      <sheetName val="Hátrasorolt kötelez"/>
      <sheetName val="HOSSZÚ LEJÁRATÚ KÖTELEZETTSÉGEK"/>
      <sheetName val="RÖVID LEJÁRATÚ KÖTELEZETTSÉGEK"/>
      <sheetName val="PASSZÍV IDŐBELI ELHAT"/>
      <sheetName val="m1"/>
      <sheetName val="m2"/>
      <sheetName val="m3"/>
      <sheetName val="m4"/>
      <sheetName val="k11"/>
      <sheetName val="k12"/>
      <sheetName val="k21"/>
      <sheetName val="k22vj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90" zoomScaleNormal="90" zoomScalePageLayoutView="0" workbookViewId="0" topLeftCell="A1">
      <selection activeCell="B22" sqref="B22"/>
    </sheetView>
  </sheetViews>
  <sheetFormatPr defaultColWidth="9.3984375" defaultRowHeight="12" customHeight="1"/>
  <cols>
    <col min="1" max="1" width="30.19921875" style="92" customWidth="1"/>
    <col min="2" max="2" width="43.19921875" style="92" customWidth="1"/>
    <col min="3" max="3" width="18.19921875" style="92" customWidth="1"/>
    <col min="4" max="13" width="9.3984375" style="92" customWidth="1"/>
    <col min="14" max="16384" width="9.3984375" style="92" customWidth="1"/>
  </cols>
  <sheetData>
    <row r="1" spans="1:13" ht="19.5" customHeight="1">
      <c r="A1" s="91"/>
      <c r="C1" s="93"/>
      <c r="D1" s="93"/>
      <c r="E1" s="93"/>
      <c r="F1" s="94"/>
      <c r="G1" s="94"/>
      <c r="H1" s="94"/>
      <c r="I1" s="94"/>
      <c r="J1" s="94"/>
      <c r="K1" s="94"/>
      <c r="L1" s="94"/>
      <c r="M1" s="94"/>
    </row>
    <row r="2" spans="2:13" ht="15.75" customHeight="1"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  <c r="M2" s="94"/>
    </row>
    <row r="3" spans="1:5" ht="75.75" customHeight="1">
      <c r="A3" s="95"/>
      <c r="B3" s="95"/>
      <c r="D3" s="96"/>
      <c r="E3" s="96"/>
    </row>
    <row r="4" spans="1:5" ht="59.25" customHeight="1">
      <c r="A4" s="95"/>
      <c r="B4" s="95"/>
      <c r="D4" s="96"/>
      <c r="E4" s="96"/>
    </row>
    <row r="5" spans="4:5" ht="15.75" customHeight="1">
      <c r="D5" s="96"/>
      <c r="E5" s="96"/>
    </row>
    <row r="6" spans="1:5" ht="15.75" customHeight="1">
      <c r="A6" s="91" t="s">
        <v>176</v>
      </c>
      <c r="B6" s="93"/>
      <c r="D6" s="97"/>
      <c r="E6" s="96"/>
    </row>
    <row r="7" spans="1:5" ht="15.75" customHeight="1">
      <c r="A7" s="93"/>
      <c r="C7" s="96"/>
      <c r="D7" s="96"/>
      <c r="E7" s="96"/>
    </row>
    <row r="8" spans="1:5" ht="15.75" customHeight="1">
      <c r="A8" s="98" t="s">
        <v>177</v>
      </c>
      <c r="B8" s="99" t="s">
        <v>209</v>
      </c>
      <c r="C8" s="96"/>
      <c r="D8" s="96"/>
      <c r="E8" s="96"/>
    </row>
    <row r="9" spans="1:5" ht="15.75" customHeight="1">
      <c r="A9" s="98"/>
      <c r="B9" s="96"/>
      <c r="C9" s="96"/>
      <c r="D9" s="96"/>
      <c r="E9" s="96"/>
    </row>
    <row r="10" spans="1:5" ht="15.75" customHeight="1">
      <c r="A10" s="98" t="s">
        <v>178</v>
      </c>
      <c r="B10" s="99" t="s">
        <v>208</v>
      </c>
      <c r="C10" s="96"/>
      <c r="D10" s="96"/>
      <c r="E10" s="96"/>
    </row>
    <row r="11" spans="1:5" ht="15.75" customHeight="1">
      <c r="A11" s="98" t="s">
        <v>179</v>
      </c>
      <c r="B11" s="158" t="s">
        <v>201</v>
      </c>
      <c r="C11" s="96"/>
      <c r="D11" s="96"/>
      <c r="E11" s="96"/>
    </row>
    <row r="12" spans="1:5" ht="15.75" customHeight="1">
      <c r="A12" s="98"/>
      <c r="B12" s="96"/>
      <c r="D12" s="96"/>
      <c r="E12" s="96"/>
    </row>
    <row r="13" spans="1:5" ht="15.75" customHeight="1">
      <c r="A13" s="100" t="s">
        <v>180</v>
      </c>
      <c r="B13" s="101" t="s">
        <v>211</v>
      </c>
      <c r="C13" s="96"/>
      <c r="D13" s="96"/>
      <c r="E13" s="96"/>
    </row>
    <row r="14" spans="1:5" ht="15.75" customHeight="1">
      <c r="A14" s="98"/>
      <c r="B14" s="102"/>
      <c r="C14" s="96"/>
      <c r="D14" s="96"/>
      <c r="E14" s="96"/>
    </row>
    <row r="15" spans="1:5" ht="15.75" customHeight="1">
      <c r="A15" s="98" t="s">
        <v>181</v>
      </c>
      <c r="B15" s="103" t="s">
        <v>210</v>
      </c>
      <c r="C15" s="96"/>
      <c r="D15" s="96"/>
      <c r="E15" s="96"/>
    </row>
    <row r="16" spans="1:5" ht="15.75" customHeight="1">
      <c r="A16" s="98"/>
      <c r="B16" s="104"/>
      <c r="C16" s="96"/>
      <c r="D16" s="96"/>
      <c r="E16" s="96"/>
    </row>
    <row r="17" spans="1:5" ht="15.75" customHeight="1">
      <c r="A17" s="98" t="s">
        <v>182</v>
      </c>
      <c r="B17" s="105" t="s">
        <v>200</v>
      </c>
      <c r="C17" s="96"/>
      <c r="D17" s="96"/>
      <c r="E17" s="96"/>
    </row>
    <row r="18" spans="1:5" ht="15.75" customHeight="1">
      <c r="A18" s="98"/>
      <c r="B18" s="96"/>
      <c r="C18" s="96"/>
      <c r="D18" s="96"/>
      <c r="E18" s="96"/>
    </row>
    <row r="19" spans="1:5" ht="15.75" customHeight="1">
      <c r="A19" s="98" t="s">
        <v>183</v>
      </c>
      <c r="B19" s="106">
        <v>41759</v>
      </c>
      <c r="C19" s="96"/>
      <c r="D19" s="96"/>
      <c r="E19" s="96"/>
    </row>
    <row r="20" spans="1:5" ht="21.75" customHeight="1">
      <c r="A20" s="107" t="s">
        <v>184</v>
      </c>
      <c r="B20" s="96"/>
      <c r="C20" s="96"/>
      <c r="D20" s="96"/>
      <c r="E20" s="96"/>
    </row>
    <row r="21" spans="1:5" ht="15.75" customHeight="1">
      <c r="A21" s="98" t="s">
        <v>185</v>
      </c>
      <c r="B21" s="106">
        <v>41639</v>
      </c>
      <c r="C21" s="96"/>
      <c r="D21" s="96"/>
      <c r="E21" s="96"/>
    </row>
    <row r="22" spans="1:5" ht="15.75" customHeight="1">
      <c r="A22" s="108"/>
      <c r="B22" s="96"/>
      <c r="C22" s="96"/>
      <c r="D22" s="96"/>
      <c r="E22" s="96"/>
    </row>
    <row r="23" spans="3:5" ht="15.75" customHeight="1">
      <c r="C23" s="96"/>
      <c r="D23" s="96"/>
      <c r="E23" s="96"/>
    </row>
    <row r="24" spans="1:5" ht="184.5" customHeight="1">
      <c r="A24" s="95"/>
      <c r="B24" s="95"/>
      <c r="C24" s="96"/>
      <c r="D24" s="96"/>
      <c r="E24" s="96"/>
    </row>
    <row r="25" spans="1:5" ht="15.75" customHeight="1">
      <c r="A25" s="108"/>
      <c r="B25" s="96"/>
      <c r="C25" s="96"/>
      <c r="D25" s="96"/>
      <c r="E25" s="96"/>
    </row>
    <row r="26" spans="1:4" ht="15.75" customHeight="1">
      <c r="A26" s="91"/>
      <c r="B26" s="96"/>
      <c r="C26" s="96"/>
      <c r="D26" s="96"/>
    </row>
    <row r="27" spans="1:5" ht="15.75" customHeight="1">
      <c r="A27" s="96"/>
      <c r="B27" s="96"/>
      <c r="C27" s="96"/>
      <c r="D27" s="96"/>
      <c r="E27" s="96"/>
    </row>
    <row r="28" spans="1:5" ht="15.75" customHeight="1">
      <c r="A28" s="109"/>
      <c r="B28" s="96"/>
      <c r="C28" s="96"/>
      <c r="D28" s="96"/>
      <c r="E28" s="96"/>
    </row>
    <row r="29" spans="1:5" ht="15.75" customHeight="1">
      <c r="A29" s="108"/>
      <c r="B29" s="96"/>
      <c r="C29" s="96"/>
      <c r="D29" s="96"/>
      <c r="E29" s="96"/>
    </row>
    <row r="30" spans="1:5" ht="15.75" customHeight="1">
      <c r="A30" s="108"/>
      <c r="B30" s="96"/>
      <c r="C30" s="96"/>
      <c r="D30" s="96"/>
      <c r="E30" s="96"/>
    </row>
    <row r="31" spans="1:5" ht="15.75" customHeight="1">
      <c r="A31" s="96"/>
      <c r="B31" s="96"/>
      <c r="C31" s="96"/>
      <c r="D31" s="96"/>
      <c r="E31" s="96"/>
    </row>
    <row r="32" spans="1:5" ht="15.75" customHeight="1">
      <c r="A32" s="109"/>
      <c r="B32" s="96"/>
      <c r="C32" s="96"/>
      <c r="D32" s="96"/>
      <c r="E32" s="96"/>
    </row>
    <row r="33" spans="1:5" ht="15.75" customHeight="1">
      <c r="A33" s="108"/>
      <c r="B33" s="96"/>
      <c r="C33" s="96"/>
      <c r="D33" s="96"/>
      <c r="E33" s="96"/>
    </row>
    <row r="34" spans="1:5" ht="15.75" customHeight="1">
      <c r="A34" s="108"/>
      <c r="B34" s="96"/>
      <c r="C34" s="96"/>
      <c r="D34" s="96"/>
      <c r="E34" s="96"/>
    </row>
    <row r="35" spans="1:5" ht="15.75" customHeight="1">
      <c r="A35" s="108"/>
      <c r="B35" s="96"/>
      <c r="D35" s="96"/>
      <c r="E35" s="96"/>
    </row>
    <row r="36" ht="15.75" customHeight="1">
      <c r="A36" s="108"/>
    </row>
    <row r="37" ht="15.75" customHeight="1">
      <c r="A37" s="108"/>
    </row>
    <row r="38" ht="15.75" customHeight="1">
      <c r="A38" s="108"/>
    </row>
    <row r="39" ht="15.75" customHeight="1"/>
    <row r="40" ht="15.75" customHeight="1">
      <c r="A40" s="109"/>
    </row>
    <row r="41" ht="15.75" customHeight="1"/>
    <row r="42" ht="15.75" customHeight="1"/>
    <row r="43" ht="15.75" customHeight="1"/>
    <row r="44" ht="15.75" customHeight="1"/>
    <row r="45" ht="15.75" customHeight="1"/>
  </sheetData>
  <sheetProtection/>
  <printOptions/>
  <pageMargins left="0.53" right="0.58" top="0.8267716535433072" bottom="0.7480314960629921" header="0.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C20" sqref="C20"/>
    </sheetView>
  </sheetViews>
  <sheetFormatPr defaultColWidth="9.3984375" defaultRowHeight="15.75" customHeight="1"/>
  <cols>
    <col min="1" max="1" width="8.3984375" style="92" customWidth="1"/>
    <col min="2" max="2" width="17.09765625" style="92" customWidth="1"/>
    <col min="3" max="3" width="23.3984375" style="92" customWidth="1"/>
    <col min="4" max="4" width="9.3984375" style="92" customWidth="1"/>
    <col min="5" max="5" width="15.09765625" style="92" customWidth="1"/>
    <col min="6" max="13" width="9.3984375" style="92" customWidth="1"/>
    <col min="14" max="16384" width="9.3984375" style="92" customWidth="1"/>
  </cols>
  <sheetData>
    <row r="1" spans="1:5" ht="15.75" customHeight="1">
      <c r="A1" s="96"/>
      <c r="B1" s="96"/>
      <c r="C1" s="96"/>
      <c r="D1" s="96"/>
      <c r="E1" s="96"/>
    </row>
    <row r="2" spans="2:13" ht="15.75" customHeight="1">
      <c r="B2" s="110" t="str">
        <f>+Kezdőlap!$B$13</f>
        <v>21893177949957205</v>
      </c>
      <c r="C2" s="93"/>
      <c r="D2" s="93"/>
      <c r="E2" s="93"/>
      <c r="F2" s="94"/>
      <c r="G2" s="94"/>
      <c r="H2" s="94"/>
      <c r="I2" s="94"/>
      <c r="J2" s="94"/>
      <c r="K2" s="94"/>
      <c r="L2" s="94"/>
      <c r="M2" s="94"/>
    </row>
    <row r="3" spans="2:13" ht="15.75" customHeight="1">
      <c r="B3" s="111" t="s">
        <v>186</v>
      </c>
      <c r="C3" s="93"/>
      <c r="D3" s="93"/>
      <c r="E3" s="93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111"/>
      <c r="B4" s="93"/>
      <c r="C4" s="93"/>
      <c r="D4" s="93"/>
      <c r="E4" s="93"/>
      <c r="F4" s="94"/>
      <c r="G4" s="94"/>
      <c r="H4" s="94"/>
      <c r="I4" s="94"/>
      <c r="J4" s="94"/>
      <c r="K4" s="94"/>
      <c r="L4" s="94"/>
      <c r="M4" s="94"/>
    </row>
    <row r="5" spans="2:5" ht="15.75" customHeight="1">
      <c r="B5" s="112" t="str">
        <f>+Kezdőlap!$B$15</f>
        <v>05-09-017810</v>
      </c>
      <c r="C5" s="93"/>
      <c r="D5" s="93"/>
      <c r="E5" s="96"/>
    </row>
    <row r="6" spans="2:5" ht="15.75" customHeight="1">
      <c r="B6" s="111" t="s">
        <v>187</v>
      </c>
      <c r="C6" s="93"/>
      <c r="D6" s="93"/>
      <c r="E6" s="96"/>
    </row>
    <row r="7" spans="1:5" ht="15.75" customHeight="1">
      <c r="A7" s="93"/>
      <c r="B7" s="112"/>
      <c r="C7" s="94"/>
      <c r="D7" s="96"/>
      <c r="E7" s="96"/>
    </row>
    <row r="8" spans="1:5" ht="15.75" customHeight="1">
      <c r="A8" s="93"/>
      <c r="B8" s="111"/>
      <c r="C8" s="94"/>
      <c r="D8" s="96"/>
      <c r="E8" s="96"/>
    </row>
    <row r="9" spans="1:5" ht="15.75" customHeight="1">
      <c r="A9" s="93"/>
      <c r="B9" s="113" t="str">
        <f>+Kezdőlap!$B$17</f>
        <v>21893177-2-05</v>
      </c>
      <c r="C9" s="94"/>
      <c r="D9" s="96"/>
      <c r="E9" s="96"/>
    </row>
    <row r="10" spans="1:5" ht="15.75" customHeight="1">
      <c r="A10" s="93"/>
      <c r="B10" s="111" t="s">
        <v>188</v>
      </c>
      <c r="D10" s="96"/>
      <c r="E10" s="96"/>
    </row>
    <row r="11" spans="1:5" ht="15.75" customHeight="1">
      <c r="A11" s="93"/>
      <c r="D11" s="96"/>
      <c r="E11" s="96"/>
    </row>
    <row r="12" spans="1:5" ht="27" customHeight="1">
      <c r="A12" s="93"/>
      <c r="C12" s="114" t="str">
        <f>+Kezdőlap!$B$8</f>
        <v>TOKAJI BORVIDÉKÉRT NONPROFIT KFT</v>
      </c>
      <c r="D12" s="96"/>
      <c r="E12" s="96"/>
    </row>
    <row r="13" spans="1:5" ht="15.75" customHeight="1">
      <c r="A13" s="93"/>
      <c r="C13" s="115"/>
      <c r="D13" s="96"/>
      <c r="E13" s="96"/>
    </row>
    <row r="14" spans="1:5" ht="21" customHeight="1">
      <c r="A14" s="93"/>
      <c r="C14" s="116" t="str">
        <f>+Kezdőlap!$B$10</f>
        <v>3910 TOKAJ, DÓZSA GY. ÚT 2.</v>
      </c>
      <c r="D14" s="96"/>
      <c r="E14" s="96"/>
    </row>
    <row r="15" spans="1:5" ht="18.75" customHeight="1">
      <c r="A15" s="93"/>
      <c r="C15" s="117" t="str">
        <f>+Kezdőlap!$B$11</f>
        <v>47/352-623</v>
      </c>
      <c r="D15" s="96"/>
      <c r="E15" s="96"/>
    </row>
    <row r="16" spans="1:5" ht="15.75" customHeight="1">
      <c r="A16" s="93"/>
      <c r="C16" s="118"/>
      <c r="D16" s="97"/>
      <c r="E16" s="96"/>
    </row>
    <row r="17" spans="1:5" ht="15.75" customHeight="1">
      <c r="A17" s="93"/>
      <c r="C17" s="118"/>
      <c r="D17" s="96"/>
      <c r="E17" s="96"/>
    </row>
    <row r="18" spans="1:5" ht="15.75" customHeight="1">
      <c r="A18" s="93"/>
      <c r="C18" s="118"/>
      <c r="D18" s="96"/>
      <c r="E18" s="96"/>
    </row>
    <row r="19" spans="1:5" ht="36.75" customHeight="1">
      <c r="A19" s="93"/>
      <c r="C19" s="119" t="s">
        <v>192</v>
      </c>
      <c r="D19" s="96"/>
      <c r="E19" s="96"/>
    </row>
    <row r="20" spans="1:5" ht="15.75" customHeight="1">
      <c r="A20" s="93"/>
      <c r="C20" s="117">
        <f>+Kezdőlap!B21</f>
        <v>41639</v>
      </c>
      <c r="D20" s="96"/>
      <c r="E20" s="96"/>
    </row>
    <row r="21" spans="1:5" ht="15.75" customHeight="1">
      <c r="A21" s="93"/>
      <c r="D21" s="96"/>
      <c r="E21" s="96"/>
    </row>
    <row r="22" spans="1:5" ht="15.75" customHeight="1">
      <c r="A22" s="120"/>
      <c r="D22" s="96"/>
      <c r="E22" s="96"/>
    </row>
    <row r="23" spans="1:5" ht="15.75" customHeight="1">
      <c r="A23" s="93"/>
      <c r="D23" s="96"/>
      <c r="E23" s="96"/>
    </row>
    <row r="24" spans="1:5" ht="15.75" customHeight="1">
      <c r="A24" s="93"/>
      <c r="D24" s="96"/>
      <c r="E24" s="96"/>
    </row>
    <row r="25" spans="1:5" ht="15.75" customHeight="1">
      <c r="A25" s="93"/>
      <c r="D25" s="96"/>
      <c r="E25" s="96"/>
    </row>
    <row r="26" spans="1:5" ht="15.75" customHeight="1">
      <c r="A26" s="93"/>
      <c r="B26" s="93"/>
      <c r="C26" s="93"/>
      <c r="D26" s="96"/>
      <c r="E26" s="96"/>
    </row>
    <row r="27" spans="1:5" ht="15.75" customHeight="1">
      <c r="A27" s="93"/>
      <c r="B27" s="93"/>
      <c r="C27" s="93"/>
      <c r="D27" s="96"/>
      <c r="E27" s="96"/>
    </row>
    <row r="28" spans="1:5" ht="15.75" customHeight="1">
      <c r="A28" s="93"/>
      <c r="B28" s="93"/>
      <c r="C28" s="93"/>
      <c r="D28" s="96"/>
      <c r="E28" s="96"/>
    </row>
    <row r="29" spans="1:5" ht="15.75" customHeight="1">
      <c r="A29" s="93"/>
      <c r="B29" s="93"/>
      <c r="C29" s="93"/>
      <c r="D29" s="96"/>
      <c r="E29" s="96"/>
    </row>
    <row r="30" spans="1:5" ht="15.75" customHeight="1">
      <c r="A30" s="121" t="s">
        <v>189</v>
      </c>
      <c r="B30" s="122">
        <f>+Kezdőlap!$B$19</f>
        <v>41759</v>
      </c>
      <c r="C30" s="123"/>
      <c r="D30" s="124"/>
      <c r="E30" s="123"/>
    </row>
    <row r="31" spans="1:5" ht="15.75" customHeight="1">
      <c r="A31" s="125"/>
      <c r="B31" s="126"/>
      <c r="C31" s="124"/>
      <c r="D31" s="125"/>
      <c r="E31" s="97" t="s">
        <v>190</v>
      </c>
    </row>
    <row r="32" spans="1:5" ht="15.75" customHeight="1">
      <c r="A32" s="125"/>
      <c r="B32" s="126"/>
      <c r="C32" s="123"/>
      <c r="D32" s="125"/>
      <c r="E32" s="96"/>
    </row>
    <row r="33" spans="1:5" ht="15.75" customHeight="1">
      <c r="A33" s="93"/>
      <c r="B33" s="93"/>
      <c r="C33" s="123"/>
      <c r="D33" s="96"/>
      <c r="E33" s="96"/>
    </row>
    <row r="34" spans="1:5" ht="15.75" customHeight="1">
      <c r="A34" s="93"/>
      <c r="B34" s="93"/>
      <c r="C34" s="127" t="s">
        <v>191</v>
      </c>
      <c r="D34" s="96"/>
      <c r="E34" s="96"/>
    </row>
    <row r="35" spans="1:5" ht="15.75" customHeight="1">
      <c r="A35" s="93"/>
      <c r="B35" s="93"/>
      <c r="C35" s="93"/>
      <c r="D35" s="96"/>
      <c r="E35" s="96"/>
    </row>
    <row r="36" spans="1:4" ht="15.75" customHeight="1">
      <c r="A36" s="93"/>
      <c r="B36" s="93"/>
      <c r="C36" s="93"/>
      <c r="D36" s="96"/>
    </row>
    <row r="37" spans="1:5" ht="15.75" customHeight="1">
      <c r="A37" s="93"/>
      <c r="B37" s="93"/>
      <c r="C37" s="93"/>
      <c r="D37" s="96"/>
      <c r="E37" s="96"/>
    </row>
    <row r="38" spans="1:5" ht="15.75" customHeight="1">
      <c r="A38" s="128"/>
      <c r="B38" s="93"/>
      <c r="C38" s="93"/>
      <c r="D38" s="96"/>
      <c r="E38" s="96"/>
    </row>
    <row r="39" spans="1:5" ht="15.75" customHeight="1">
      <c r="A39" s="93"/>
      <c r="B39" s="93"/>
      <c r="C39" s="93"/>
      <c r="D39" s="96"/>
      <c r="E39" s="96"/>
    </row>
    <row r="40" spans="1:5" ht="15.75" customHeight="1">
      <c r="A40" s="93"/>
      <c r="B40" s="93"/>
      <c r="C40" s="93"/>
      <c r="D40" s="96"/>
      <c r="E40" s="96"/>
    </row>
    <row r="41" spans="1:5" ht="15.75" customHeight="1">
      <c r="A41" s="93"/>
      <c r="B41" s="93"/>
      <c r="C41" s="93"/>
      <c r="D41" s="96"/>
      <c r="E41" s="96"/>
    </row>
    <row r="42" spans="1:5" ht="15.75" customHeight="1">
      <c r="A42" s="128"/>
      <c r="B42" s="93"/>
      <c r="C42" s="93"/>
      <c r="D42" s="96"/>
      <c r="E42" s="96"/>
    </row>
    <row r="43" spans="1:5" ht="15.75" customHeight="1">
      <c r="A43" s="93"/>
      <c r="B43" s="93"/>
      <c r="C43" s="93"/>
      <c r="D43" s="96"/>
      <c r="E43" s="96"/>
    </row>
    <row r="44" spans="1:5" ht="15.75" customHeight="1">
      <c r="A44" s="93"/>
      <c r="B44" s="93"/>
      <c r="C44" s="93"/>
      <c r="D44" s="96"/>
      <c r="E44" s="96"/>
    </row>
    <row r="45" spans="1:5" ht="15.75" customHeight="1">
      <c r="A45" s="93"/>
      <c r="B45" s="93"/>
      <c r="C45" s="94"/>
      <c r="D45" s="96"/>
      <c r="E45" s="96"/>
    </row>
    <row r="46" spans="1:3" ht="15.75" customHeight="1">
      <c r="A46" s="93"/>
      <c r="B46" s="94"/>
      <c r="C46" s="94"/>
    </row>
    <row r="47" spans="1:3" ht="15.75" customHeight="1">
      <c r="A47" s="93"/>
      <c r="B47" s="94"/>
      <c r="C47" s="94"/>
    </row>
    <row r="48" spans="1:3" ht="15.75" customHeight="1">
      <c r="A48" s="93"/>
      <c r="B48" s="94"/>
      <c r="C48" s="94"/>
    </row>
    <row r="49" spans="1:3" ht="15.75" customHeight="1">
      <c r="A49" s="94"/>
      <c r="B49" s="94"/>
      <c r="C49" s="94"/>
    </row>
    <row r="50" spans="1:3" ht="15.75" customHeight="1">
      <c r="A50" s="129"/>
      <c r="B50" s="94"/>
      <c r="C50" s="94"/>
    </row>
  </sheetData>
  <sheetProtection/>
  <printOptions/>
  <pageMargins left="0.52" right="0.66" top="0.9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G18" sqref="G18"/>
    </sheetView>
  </sheetViews>
  <sheetFormatPr defaultColWidth="8.796875" defaultRowHeight="15"/>
  <cols>
    <col min="2" max="2" width="2.8984375" style="0" bestFit="1" customWidth="1"/>
    <col min="3" max="3" width="4" style="0" customWidth="1"/>
    <col min="4" max="4" width="33.5" style="0" customWidth="1"/>
    <col min="5" max="7" width="11.59765625" style="0" customWidth="1"/>
    <col min="8" max="8" width="9.59765625" style="0" customWidth="1"/>
  </cols>
  <sheetData>
    <row r="1" spans="1:10" ht="15.75">
      <c r="A1" s="163" t="s">
        <v>195</v>
      </c>
      <c r="B1" s="163"/>
      <c r="C1" s="163"/>
      <c r="D1" s="167" t="str">
        <f>+Kezdőlap!$B$8</f>
        <v>TOKAJI BORVIDÉKÉRT NONPROFIT KFT</v>
      </c>
      <c r="E1" s="167"/>
      <c r="F1" s="168" t="s">
        <v>194</v>
      </c>
      <c r="G1" s="168"/>
      <c r="H1" s="169">
        <f>+Kezdőlap!B21</f>
        <v>41639</v>
      </c>
      <c r="I1" s="169"/>
      <c r="J1" s="133"/>
    </row>
    <row r="2" spans="1:9" ht="15.75">
      <c r="A2" s="132"/>
      <c r="B2" s="132"/>
      <c r="C2" s="132"/>
      <c r="D2" s="111"/>
      <c r="F2" s="131"/>
      <c r="G2" s="131"/>
      <c r="H2" s="166"/>
      <c r="I2" s="166"/>
    </row>
    <row r="3" spans="1:6" ht="15.75">
      <c r="A3" s="163" t="s">
        <v>181</v>
      </c>
      <c r="B3" s="163"/>
      <c r="C3" s="163"/>
      <c r="D3" s="164" t="str">
        <f>+Kezdőlap!$B$15</f>
        <v>05-09-017810</v>
      </c>
      <c r="E3" s="164"/>
      <c r="F3" s="164"/>
    </row>
    <row r="4" spans="1:4" ht="15.75">
      <c r="A4" s="132"/>
      <c r="B4" s="132"/>
      <c r="C4" s="132"/>
      <c r="D4" s="111"/>
    </row>
    <row r="5" spans="1:4" ht="15.75">
      <c r="A5" s="132"/>
      <c r="B5" s="132"/>
      <c r="C5" s="132"/>
      <c r="D5" s="111"/>
    </row>
    <row r="6" spans="1:6" ht="15.75">
      <c r="A6" s="163" t="s">
        <v>182</v>
      </c>
      <c r="B6" s="163"/>
      <c r="C6" s="163"/>
      <c r="D6" s="165" t="str">
        <f>+Kezdőlap!$B$17</f>
        <v>21893177-2-05</v>
      </c>
      <c r="E6" s="165"/>
      <c r="F6" s="165"/>
    </row>
    <row r="7" spans="2:7" s="21" customFormat="1" ht="28.5" customHeight="1">
      <c r="B7" s="179" t="s">
        <v>193</v>
      </c>
      <c r="C7" s="179"/>
      <c r="D7" s="179"/>
      <c r="E7" s="179"/>
      <c r="F7" s="179"/>
      <c r="G7" s="179"/>
    </row>
    <row r="8" spans="2:7" s="21" customFormat="1" ht="15.75" thickBot="1">
      <c r="B8" s="42"/>
      <c r="C8" s="42"/>
      <c r="D8" s="42"/>
      <c r="E8" s="42"/>
      <c r="F8" s="170" t="s">
        <v>174</v>
      </c>
      <c r="G8" s="170"/>
    </row>
    <row r="9" spans="2:7" s="21" customFormat="1" ht="32.25" thickBot="1">
      <c r="B9" s="180" t="s">
        <v>65</v>
      </c>
      <c r="C9" s="181"/>
      <c r="D9" s="182"/>
      <c r="E9" s="11" t="s">
        <v>35</v>
      </c>
      <c r="F9" s="29" t="s">
        <v>36</v>
      </c>
      <c r="G9" s="11" t="s">
        <v>37</v>
      </c>
    </row>
    <row r="10" spans="2:7" ht="16.5" thickBot="1">
      <c r="B10" s="173" t="s">
        <v>0</v>
      </c>
      <c r="C10" s="174"/>
      <c r="D10" s="174"/>
      <c r="E10" s="174"/>
      <c r="F10" s="174"/>
      <c r="G10" s="175"/>
    </row>
    <row r="11" spans="2:7" ht="16.5" thickBot="1">
      <c r="B11" s="20" t="s">
        <v>2</v>
      </c>
      <c r="C11" s="177" t="s">
        <v>3</v>
      </c>
      <c r="D11" s="178"/>
      <c r="E11" s="67">
        <f>SUM(E12:E14)</f>
        <v>34</v>
      </c>
      <c r="F11" s="67">
        <f>SUM(F12:F14)</f>
        <v>0</v>
      </c>
      <c r="G11" s="67">
        <v>11</v>
      </c>
    </row>
    <row r="12" spans="2:7" ht="15.75">
      <c r="B12" s="31" t="s">
        <v>1</v>
      </c>
      <c r="C12" s="18" t="s">
        <v>4</v>
      </c>
      <c r="D12" s="23" t="s">
        <v>5</v>
      </c>
      <c r="E12" s="68"/>
      <c r="F12" s="73"/>
      <c r="G12" s="68"/>
    </row>
    <row r="13" spans="2:7" ht="15.75">
      <c r="B13" s="32" t="s">
        <v>1</v>
      </c>
      <c r="C13" s="2" t="s">
        <v>6</v>
      </c>
      <c r="D13" s="24" t="s">
        <v>7</v>
      </c>
      <c r="E13" s="69">
        <v>34</v>
      </c>
      <c r="F13" s="70"/>
      <c r="G13" s="69">
        <v>11</v>
      </c>
    </row>
    <row r="14" spans="2:7" ht="16.5" thickBot="1">
      <c r="B14" s="33" t="s">
        <v>1</v>
      </c>
      <c r="C14" s="16" t="s">
        <v>8</v>
      </c>
      <c r="D14" s="25" t="s">
        <v>9</v>
      </c>
      <c r="E14" s="71"/>
      <c r="F14" s="72"/>
      <c r="G14" s="71"/>
    </row>
    <row r="15" spans="2:7" ht="16.5" thickBot="1">
      <c r="B15" s="20" t="s">
        <v>10</v>
      </c>
      <c r="C15" s="177" t="s">
        <v>11</v>
      </c>
      <c r="D15" s="178"/>
      <c r="E15" s="67">
        <f>SUM(E16:E19)</f>
        <v>4955</v>
      </c>
      <c r="F15" s="67">
        <f>SUM(F16:F19)</f>
        <v>0</v>
      </c>
      <c r="G15" s="67">
        <f>SUM(G16:G19)</f>
        <v>5800</v>
      </c>
    </row>
    <row r="16" spans="2:7" ht="15.75">
      <c r="B16" s="31" t="s">
        <v>1</v>
      </c>
      <c r="C16" s="18" t="s">
        <v>4</v>
      </c>
      <c r="D16" s="26" t="s">
        <v>12</v>
      </c>
      <c r="E16" s="68"/>
      <c r="F16" s="73"/>
      <c r="G16" s="68"/>
    </row>
    <row r="17" spans="2:7" ht="15.75">
      <c r="B17" s="32" t="s">
        <v>1</v>
      </c>
      <c r="C17" s="2" t="s">
        <v>6</v>
      </c>
      <c r="D17" s="27" t="s">
        <v>13</v>
      </c>
      <c r="E17" s="69">
        <v>1262</v>
      </c>
      <c r="F17" s="70"/>
      <c r="G17" s="69">
        <f>1453+126-6</f>
        <v>1573</v>
      </c>
    </row>
    <row r="18" spans="2:7" ht="15.75" customHeight="1">
      <c r="B18" s="32" t="s">
        <v>1</v>
      </c>
      <c r="C18" s="2" t="s">
        <v>8</v>
      </c>
      <c r="D18" s="27" t="s">
        <v>14</v>
      </c>
      <c r="E18" s="69">
        <v>0</v>
      </c>
      <c r="F18" s="70"/>
      <c r="G18" s="69"/>
    </row>
    <row r="19" spans="2:7" ht="15.75" customHeight="1" thickBot="1">
      <c r="B19" s="33" t="s">
        <v>1</v>
      </c>
      <c r="C19" s="16" t="s">
        <v>15</v>
      </c>
      <c r="D19" s="28" t="s">
        <v>16</v>
      </c>
      <c r="E19" s="71">
        <v>3693</v>
      </c>
      <c r="F19" s="72"/>
      <c r="G19" s="71">
        <v>4227</v>
      </c>
    </row>
    <row r="20" spans="2:7" ht="16.5" thickBot="1">
      <c r="B20" s="20" t="s">
        <v>19</v>
      </c>
      <c r="C20" s="177" t="s">
        <v>66</v>
      </c>
      <c r="D20" s="178"/>
      <c r="E20" s="67">
        <v>855</v>
      </c>
      <c r="F20" s="134"/>
      <c r="G20" s="67"/>
    </row>
    <row r="21" spans="2:7" ht="16.5" thickBot="1">
      <c r="B21" s="176" t="s">
        <v>17</v>
      </c>
      <c r="C21" s="177"/>
      <c r="D21" s="178"/>
      <c r="E21" s="67">
        <f>E11+E15+E20</f>
        <v>5844</v>
      </c>
      <c r="F21" s="67">
        <f>F11+F15+F20</f>
        <v>0</v>
      </c>
      <c r="G21" s="67">
        <f>G11+G15+G20</f>
        <v>5811</v>
      </c>
    </row>
    <row r="22" spans="2:7" ht="16.5" thickBot="1">
      <c r="B22" s="186" t="s">
        <v>1</v>
      </c>
      <c r="C22" s="187"/>
      <c r="D22" s="187"/>
      <c r="E22" s="30"/>
      <c r="F22" s="30"/>
      <c r="G22" s="66"/>
    </row>
    <row r="23" spans="2:7" ht="16.5" thickBot="1">
      <c r="B23" s="173" t="s">
        <v>18</v>
      </c>
      <c r="C23" s="174"/>
      <c r="D23" s="174"/>
      <c r="E23" s="174"/>
      <c r="F23" s="174"/>
      <c r="G23" s="175"/>
    </row>
    <row r="24" spans="2:7" ht="16.5" thickBot="1">
      <c r="B24" s="34" t="s">
        <v>27</v>
      </c>
      <c r="C24" s="183" t="s">
        <v>20</v>
      </c>
      <c r="D24" s="184"/>
      <c r="E24" s="67">
        <f>SUM(E25:E30)</f>
        <v>5141</v>
      </c>
      <c r="F24" s="67">
        <f>SUM(F25:F30)</f>
        <v>0</v>
      </c>
      <c r="G24" s="67">
        <f>SUM(G25:G30)</f>
        <v>5192</v>
      </c>
    </row>
    <row r="25" spans="2:7" ht="15.75" customHeight="1">
      <c r="B25" s="5" t="s">
        <v>1</v>
      </c>
      <c r="C25" s="18" t="s">
        <v>4</v>
      </c>
      <c r="D25" s="23" t="s">
        <v>21</v>
      </c>
      <c r="E25" s="68">
        <v>3000</v>
      </c>
      <c r="F25" s="73"/>
      <c r="G25" s="68">
        <v>3000</v>
      </c>
    </row>
    <row r="26" spans="2:7" ht="15.75" customHeight="1">
      <c r="B26" s="4" t="s">
        <v>1</v>
      </c>
      <c r="C26" s="2" t="s">
        <v>6</v>
      </c>
      <c r="D26" s="24" t="s">
        <v>22</v>
      </c>
      <c r="E26" s="69">
        <v>2890</v>
      </c>
      <c r="F26" s="70"/>
      <c r="G26" s="69">
        <v>2141</v>
      </c>
    </row>
    <row r="27" spans="2:7" ht="15.75" customHeight="1">
      <c r="B27" s="4" t="s">
        <v>1</v>
      </c>
      <c r="C27" s="2" t="s">
        <v>8</v>
      </c>
      <c r="D27" s="24" t="s">
        <v>23</v>
      </c>
      <c r="E27" s="69"/>
      <c r="F27" s="70"/>
      <c r="G27" s="69"/>
    </row>
    <row r="28" spans="2:7" ht="15.75" customHeight="1">
      <c r="B28" s="4" t="s">
        <v>1</v>
      </c>
      <c r="C28" s="2" t="s">
        <v>15</v>
      </c>
      <c r="D28" s="24" t="s">
        <v>67</v>
      </c>
      <c r="E28" s="69"/>
      <c r="F28" s="70"/>
      <c r="G28" s="69"/>
    </row>
    <row r="29" spans="2:7" ht="25.5">
      <c r="B29" s="4" t="s">
        <v>1</v>
      </c>
      <c r="C29" s="2" t="s">
        <v>25</v>
      </c>
      <c r="D29" s="24" t="s">
        <v>24</v>
      </c>
      <c r="E29" s="69">
        <v>-749</v>
      </c>
      <c r="F29" s="70"/>
      <c r="G29" s="69">
        <v>51</v>
      </c>
    </row>
    <row r="30" spans="2:7" ht="15.75" customHeight="1" thickBot="1">
      <c r="B30" s="12" t="s">
        <v>1</v>
      </c>
      <c r="C30" s="16" t="s">
        <v>38</v>
      </c>
      <c r="D30" s="25" t="s">
        <v>26</v>
      </c>
      <c r="E30" s="71"/>
      <c r="F30" s="72"/>
      <c r="G30" s="71"/>
    </row>
    <row r="31" spans="2:7" ht="16.5" thickBot="1">
      <c r="B31" s="34" t="s">
        <v>28</v>
      </c>
      <c r="C31" s="183" t="s">
        <v>29</v>
      </c>
      <c r="D31" s="184"/>
      <c r="E31" s="67"/>
      <c r="F31" s="134"/>
      <c r="G31" s="67"/>
    </row>
    <row r="32" spans="2:7" ht="16.5" thickBot="1">
      <c r="B32" s="34" t="s">
        <v>30</v>
      </c>
      <c r="C32" s="183" t="s">
        <v>31</v>
      </c>
      <c r="D32" s="184"/>
      <c r="E32" s="67">
        <f>SUM(E33:E35)</f>
        <v>704</v>
      </c>
      <c r="F32" s="67">
        <f>SUM(F33:F35)</f>
        <v>0</v>
      </c>
      <c r="G32" s="67">
        <f>SUM(G33:G35)</f>
        <v>619</v>
      </c>
    </row>
    <row r="33" spans="2:7" ht="15.75">
      <c r="B33" s="5" t="s">
        <v>1</v>
      </c>
      <c r="C33" s="18" t="s">
        <v>4</v>
      </c>
      <c r="D33" s="23" t="s">
        <v>68</v>
      </c>
      <c r="E33" s="68"/>
      <c r="F33" s="73"/>
      <c r="G33" s="68"/>
    </row>
    <row r="34" spans="2:7" ht="15.75">
      <c r="B34" s="4" t="s">
        <v>1</v>
      </c>
      <c r="C34" s="2" t="s">
        <v>6</v>
      </c>
      <c r="D34" s="24" t="s">
        <v>32</v>
      </c>
      <c r="E34" s="69"/>
      <c r="F34" s="70"/>
      <c r="G34" s="69"/>
    </row>
    <row r="35" spans="2:7" ht="16.5" thickBot="1">
      <c r="B35" s="12" t="s">
        <v>1</v>
      </c>
      <c r="C35" s="16" t="s">
        <v>8</v>
      </c>
      <c r="D35" s="25" t="s">
        <v>33</v>
      </c>
      <c r="E35" s="71">
        <v>704</v>
      </c>
      <c r="F35" s="72"/>
      <c r="G35" s="71">
        <v>619</v>
      </c>
    </row>
    <row r="36" spans="2:7" ht="16.5" thickBot="1">
      <c r="B36" s="34" t="s">
        <v>39</v>
      </c>
      <c r="C36" s="185" t="s">
        <v>69</v>
      </c>
      <c r="D36" s="175"/>
      <c r="E36" s="67"/>
      <c r="F36" s="134"/>
      <c r="G36" s="67"/>
    </row>
    <row r="37" spans="2:7" ht="16.5" thickBot="1">
      <c r="B37" s="176" t="s">
        <v>34</v>
      </c>
      <c r="C37" s="177"/>
      <c r="D37" s="178"/>
      <c r="E37" s="67">
        <f>E24+E31+E32+E36</f>
        <v>5845</v>
      </c>
      <c r="F37" s="67">
        <f>F24+F31+F32+F36</f>
        <v>0</v>
      </c>
      <c r="G37" s="67">
        <f>G24+G31+G32+G36</f>
        <v>5811</v>
      </c>
    </row>
    <row r="48" spans="2:8" ht="15.75">
      <c r="B48" s="156"/>
      <c r="C48" s="156"/>
      <c r="D48" s="156"/>
      <c r="E48" s="156"/>
      <c r="F48" s="156"/>
      <c r="G48" s="156"/>
      <c r="H48" s="157"/>
    </row>
    <row r="49" spans="1:4" ht="15.75">
      <c r="A49" t="s">
        <v>172</v>
      </c>
      <c r="B49" s="171">
        <v>41759</v>
      </c>
      <c r="C49" s="171"/>
      <c r="D49" s="171"/>
    </row>
    <row r="50" spans="2:4" ht="15.75">
      <c r="B50" s="90"/>
      <c r="C50" s="90"/>
      <c r="D50" s="90"/>
    </row>
    <row r="51" spans="2:4" ht="15.75">
      <c r="B51" s="90"/>
      <c r="C51" s="90"/>
      <c r="D51" s="90"/>
    </row>
    <row r="53" spans="6:7" ht="15.75">
      <c r="F53" s="172" t="s">
        <v>175</v>
      </c>
      <c r="G53" s="172"/>
    </row>
  </sheetData>
  <sheetProtection/>
  <mergeCells count="26">
    <mergeCell ref="B7:G7"/>
    <mergeCell ref="B9:D9"/>
    <mergeCell ref="C32:D32"/>
    <mergeCell ref="C36:D36"/>
    <mergeCell ref="C24:D24"/>
    <mergeCell ref="C31:D31"/>
    <mergeCell ref="B21:D21"/>
    <mergeCell ref="B22:D22"/>
    <mergeCell ref="C15:D15"/>
    <mergeCell ref="C20:D20"/>
    <mergeCell ref="F8:G8"/>
    <mergeCell ref="B49:D49"/>
    <mergeCell ref="F53:G53"/>
    <mergeCell ref="B23:G23"/>
    <mergeCell ref="B37:D37"/>
    <mergeCell ref="C11:D11"/>
    <mergeCell ref="B10:G10"/>
    <mergeCell ref="A3:C3"/>
    <mergeCell ref="D3:F3"/>
    <mergeCell ref="A6:C6"/>
    <mergeCell ref="D6:F6"/>
    <mergeCell ref="A1:C1"/>
    <mergeCell ref="H2:I2"/>
    <mergeCell ref="D1:E1"/>
    <mergeCell ref="F1:G1"/>
    <mergeCell ref="H1:I1"/>
  </mergeCells>
  <printOptions horizontalCentered="1"/>
  <pageMargins left="0.7874015748031497" right="0.34" top="0.984251968503937" bottom="0.67" header="0.5118110236220472" footer="0.39"/>
  <pageSetup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9">
      <selection activeCell="H54" sqref="H54"/>
    </sheetView>
  </sheetViews>
  <sheetFormatPr defaultColWidth="8.796875" defaultRowHeight="15"/>
  <cols>
    <col min="2" max="2" width="2.8984375" style="0" customWidth="1"/>
    <col min="3" max="3" width="2.59765625" style="0" bestFit="1" customWidth="1"/>
    <col min="4" max="4" width="3" style="0" bestFit="1" customWidth="1"/>
    <col min="5" max="5" width="23.8984375" style="0" customWidth="1"/>
    <col min="6" max="6" width="18.09765625" style="0" customWidth="1"/>
    <col min="7" max="8" width="11.59765625" style="0" customWidth="1"/>
  </cols>
  <sheetData>
    <row r="1" spans="1:10" ht="15.75">
      <c r="A1" s="163" t="s">
        <v>195</v>
      </c>
      <c r="B1" s="163"/>
      <c r="C1" s="163"/>
      <c r="D1" s="163"/>
      <c r="E1" s="167" t="str">
        <f>+Kezdőlap!$B$8</f>
        <v>TOKAJI BORVIDÉKÉRT NONPROFIT KFT</v>
      </c>
      <c r="F1" s="167"/>
      <c r="G1" s="168" t="s">
        <v>194</v>
      </c>
      <c r="H1" s="168"/>
      <c r="I1" s="169">
        <f>+Kezdőlap!B21</f>
        <v>41639</v>
      </c>
      <c r="J1" s="169"/>
    </row>
    <row r="2" spans="1:10" ht="15.75">
      <c r="A2" s="90"/>
      <c r="B2" s="132"/>
      <c r="C2" s="132"/>
      <c r="D2" s="132"/>
      <c r="E2" s="111"/>
      <c r="G2" s="131"/>
      <c r="H2" s="131"/>
      <c r="I2" s="166"/>
      <c r="J2" s="166"/>
    </row>
    <row r="3" spans="1:7" ht="15.75">
      <c r="A3" s="163" t="s">
        <v>181</v>
      </c>
      <c r="B3" s="163"/>
      <c r="C3" s="163"/>
      <c r="D3" s="163"/>
      <c r="E3" s="164" t="str">
        <f>+Kezdőlap!$B$15</f>
        <v>05-09-017810</v>
      </c>
      <c r="F3" s="164"/>
      <c r="G3" s="164"/>
    </row>
    <row r="4" spans="1:5" ht="15.75">
      <c r="A4" s="90"/>
      <c r="B4" s="132"/>
      <c r="C4" s="132"/>
      <c r="D4" s="132"/>
      <c r="E4" s="111"/>
    </row>
    <row r="5" spans="1:5" ht="15.75">
      <c r="A5" s="90"/>
      <c r="B5" s="132"/>
      <c r="C5" s="132"/>
      <c r="D5" s="132"/>
      <c r="E5" s="111"/>
    </row>
    <row r="6" spans="1:7" ht="15.75">
      <c r="A6" s="163" t="s">
        <v>182</v>
      </c>
      <c r="B6" s="163"/>
      <c r="C6" s="163"/>
      <c r="D6" s="163"/>
      <c r="E6" s="165" t="str">
        <f>+Kezdőlap!$B$17</f>
        <v>21893177-2-05</v>
      </c>
      <c r="F6" s="165"/>
      <c r="G6" s="165"/>
    </row>
    <row r="7" spans="2:17" ht="37.5" customHeight="1">
      <c r="B7" s="195" t="s">
        <v>196</v>
      </c>
      <c r="C7" s="195"/>
      <c r="D7" s="195"/>
      <c r="E7" s="195"/>
      <c r="F7" s="195"/>
      <c r="G7" s="195"/>
      <c r="H7" s="195"/>
      <c r="K7" s="194"/>
      <c r="L7" s="194"/>
      <c r="M7" s="194"/>
      <c r="N7" s="194"/>
      <c r="O7" s="194"/>
      <c r="P7" s="194"/>
      <c r="Q7" s="194"/>
    </row>
    <row r="8" spans="2:8" ht="16.5" thickBot="1">
      <c r="B8" s="41"/>
      <c r="C8" s="41"/>
      <c r="D8" s="41"/>
      <c r="E8" s="41"/>
      <c r="F8" s="41"/>
      <c r="G8" s="170" t="s">
        <v>174</v>
      </c>
      <c r="H8" s="170"/>
    </row>
    <row r="9" spans="2:8" s="35" customFormat="1" ht="32.25" thickBot="1">
      <c r="B9" s="190" t="s">
        <v>65</v>
      </c>
      <c r="C9" s="191"/>
      <c r="D9" s="191"/>
      <c r="E9" s="192"/>
      <c r="F9" s="17" t="s">
        <v>35</v>
      </c>
      <c r="G9" s="36" t="s">
        <v>36</v>
      </c>
      <c r="H9" s="17" t="s">
        <v>37</v>
      </c>
    </row>
    <row r="10" spans="2:8" ht="16.5" thickBot="1">
      <c r="B10" s="20" t="s">
        <v>2</v>
      </c>
      <c r="C10" s="188" t="s">
        <v>76</v>
      </c>
      <c r="D10" s="188"/>
      <c r="E10" s="189"/>
      <c r="F10" s="67">
        <f>F11+F16+F17+F18+F19</f>
        <v>4647</v>
      </c>
      <c r="G10" s="67">
        <f>G11+G16+G17+G18+G19</f>
        <v>0</v>
      </c>
      <c r="H10" s="67">
        <f>H11+H16+H17+H18+H19</f>
        <v>6639</v>
      </c>
    </row>
    <row r="11" spans="2:8" ht="25.5">
      <c r="B11" s="5" t="s">
        <v>1</v>
      </c>
      <c r="C11" s="19" t="s">
        <v>42</v>
      </c>
      <c r="D11" s="200" t="s">
        <v>43</v>
      </c>
      <c r="E11" s="201"/>
      <c r="F11" s="68"/>
      <c r="G11" s="68"/>
      <c r="H11" s="68"/>
    </row>
    <row r="12" spans="2:8" ht="15.75">
      <c r="B12" s="4" t="s">
        <v>1</v>
      </c>
      <c r="C12" s="8" t="s">
        <v>1</v>
      </c>
      <c r="D12" s="3" t="s">
        <v>44</v>
      </c>
      <c r="E12" s="24" t="s">
        <v>77</v>
      </c>
      <c r="F12" s="69"/>
      <c r="G12" s="70"/>
      <c r="H12" s="69"/>
    </row>
    <row r="13" spans="2:8" ht="15.75">
      <c r="B13" s="4" t="s">
        <v>1</v>
      </c>
      <c r="C13" s="8" t="s">
        <v>1</v>
      </c>
      <c r="D13" s="3" t="s">
        <v>45</v>
      </c>
      <c r="E13" s="24" t="s">
        <v>46</v>
      </c>
      <c r="F13" s="69"/>
      <c r="G13" s="70"/>
      <c r="H13" s="69"/>
    </row>
    <row r="14" spans="2:8" ht="15.75">
      <c r="B14" s="4" t="s">
        <v>1</v>
      </c>
      <c r="C14" s="8" t="s">
        <v>1</v>
      </c>
      <c r="D14" s="3" t="s">
        <v>47</v>
      </c>
      <c r="E14" s="24" t="s">
        <v>48</v>
      </c>
      <c r="F14" s="69"/>
      <c r="G14" s="70"/>
      <c r="H14" s="69"/>
    </row>
    <row r="15" spans="2:8" ht="15.75">
      <c r="B15" s="4" t="s">
        <v>1</v>
      </c>
      <c r="C15" s="8" t="s">
        <v>1</v>
      </c>
      <c r="D15" s="3" t="s">
        <v>49</v>
      </c>
      <c r="E15" s="24" t="s">
        <v>70</v>
      </c>
      <c r="F15" s="69"/>
      <c r="G15" s="70"/>
      <c r="H15" s="69"/>
    </row>
    <row r="16" spans="2:8" ht="15.75" customHeight="1">
      <c r="B16" s="4" t="s">
        <v>1</v>
      </c>
      <c r="C16" s="8" t="s">
        <v>50</v>
      </c>
      <c r="D16" s="196" t="s">
        <v>51</v>
      </c>
      <c r="E16" s="197"/>
      <c r="F16" s="69"/>
      <c r="G16" s="70"/>
      <c r="H16" s="69"/>
    </row>
    <row r="17" spans="2:8" ht="15.75" customHeight="1">
      <c r="B17" s="4" t="s">
        <v>1</v>
      </c>
      <c r="C17" s="8" t="s">
        <v>52</v>
      </c>
      <c r="D17" s="196" t="s">
        <v>53</v>
      </c>
      <c r="E17" s="197"/>
      <c r="F17" s="69">
        <v>4647</v>
      </c>
      <c r="G17" s="70"/>
      <c r="H17" s="69">
        <v>6639</v>
      </c>
    </row>
    <row r="18" spans="2:8" ht="15.75" customHeight="1">
      <c r="B18" s="4" t="s">
        <v>1</v>
      </c>
      <c r="C18" s="8" t="s">
        <v>54</v>
      </c>
      <c r="D18" s="196" t="s">
        <v>55</v>
      </c>
      <c r="E18" s="197"/>
      <c r="F18" s="69"/>
      <c r="G18" s="70"/>
      <c r="H18" s="69"/>
    </row>
    <row r="19" spans="2:8" ht="15.75" customHeight="1" thickBot="1">
      <c r="B19" s="12" t="s">
        <v>1</v>
      </c>
      <c r="C19" s="6" t="s">
        <v>56</v>
      </c>
      <c r="D19" s="198" t="s">
        <v>57</v>
      </c>
      <c r="E19" s="199"/>
      <c r="F19" s="71"/>
      <c r="G19" s="72"/>
      <c r="H19" s="69"/>
    </row>
    <row r="20" spans="2:8" ht="16.5" thickBot="1">
      <c r="B20" s="20" t="s">
        <v>10</v>
      </c>
      <c r="C20" s="188" t="s">
        <v>78</v>
      </c>
      <c r="D20" s="188"/>
      <c r="E20" s="189"/>
      <c r="F20" s="67"/>
      <c r="G20" s="67"/>
      <c r="H20" s="67"/>
    </row>
    <row r="21" spans="2:8" ht="16.5" thickBot="1">
      <c r="B21" s="20" t="s">
        <v>19</v>
      </c>
      <c r="C21" s="188" t="s">
        <v>79</v>
      </c>
      <c r="D21" s="188"/>
      <c r="E21" s="189"/>
      <c r="F21" s="67">
        <f>F20+F10</f>
        <v>4647</v>
      </c>
      <c r="G21" s="67">
        <f>G20+G10</f>
        <v>0</v>
      </c>
      <c r="H21" s="67">
        <f>H20+H10</f>
        <v>6639</v>
      </c>
    </row>
    <row r="22" spans="2:8" ht="16.5" thickBot="1">
      <c r="B22" s="20" t="s">
        <v>27</v>
      </c>
      <c r="C22" s="188" t="s">
        <v>80</v>
      </c>
      <c r="D22" s="188"/>
      <c r="E22" s="189"/>
      <c r="F22" s="67">
        <f>SUM(F23:F28)</f>
        <v>5396</v>
      </c>
      <c r="G22" s="67">
        <f>SUM(G23:G28)</f>
        <v>0</v>
      </c>
      <c r="H22" s="67">
        <f>SUM(H23:H28)</f>
        <v>6582</v>
      </c>
    </row>
    <row r="23" spans="2:8" ht="15.75">
      <c r="B23" s="5" t="s">
        <v>1</v>
      </c>
      <c r="C23" s="200" t="s">
        <v>81</v>
      </c>
      <c r="D23" s="200"/>
      <c r="E23" s="201"/>
      <c r="F23" s="68">
        <v>4132</v>
      </c>
      <c r="G23" s="73"/>
      <c r="H23" s="68">
        <f>4282+497</f>
        <v>4779</v>
      </c>
    </row>
    <row r="24" spans="2:8" ht="15.75">
      <c r="B24" s="4" t="s">
        <v>1</v>
      </c>
      <c r="C24" s="196" t="s">
        <v>72</v>
      </c>
      <c r="D24" s="196"/>
      <c r="E24" s="197"/>
      <c r="F24" s="69">
        <v>1088</v>
      </c>
      <c r="G24" s="70"/>
      <c r="H24" s="68">
        <v>1779</v>
      </c>
    </row>
    <row r="25" spans="2:8" ht="15.75">
      <c r="B25" s="4" t="s">
        <v>1</v>
      </c>
      <c r="C25" s="196" t="s">
        <v>64</v>
      </c>
      <c r="D25" s="196"/>
      <c r="E25" s="197"/>
      <c r="F25" s="69">
        <v>176</v>
      </c>
      <c r="G25" s="70"/>
      <c r="H25" s="68">
        <v>24</v>
      </c>
    </row>
    <row r="26" spans="2:8" ht="15.75">
      <c r="B26" s="4" t="s">
        <v>1</v>
      </c>
      <c r="C26" s="196" t="s">
        <v>73</v>
      </c>
      <c r="D26" s="196"/>
      <c r="E26" s="197"/>
      <c r="F26" s="69"/>
      <c r="G26" s="70"/>
      <c r="H26" s="68"/>
    </row>
    <row r="27" spans="2:8" ht="15.75">
      <c r="B27" s="4" t="s">
        <v>1</v>
      </c>
      <c r="C27" s="196" t="s">
        <v>74</v>
      </c>
      <c r="D27" s="196"/>
      <c r="E27" s="197"/>
      <c r="F27" s="69"/>
      <c r="G27" s="70"/>
      <c r="H27" s="69"/>
    </row>
    <row r="28" spans="2:8" ht="16.5" thickBot="1">
      <c r="B28" s="12" t="s">
        <v>1</v>
      </c>
      <c r="C28" s="198" t="s">
        <v>75</v>
      </c>
      <c r="D28" s="198"/>
      <c r="E28" s="199"/>
      <c r="F28" s="71"/>
      <c r="G28" s="72"/>
      <c r="H28" s="71"/>
    </row>
    <row r="29" spans="2:8" ht="16.5" thickBot="1">
      <c r="B29" s="20" t="s">
        <v>28</v>
      </c>
      <c r="C29" s="188" t="s">
        <v>82</v>
      </c>
      <c r="D29" s="188"/>
      <c r="E29" s="189"/>
      <c r="F29" s="67">
        <f>SUM(F30:F35)</f>
        <v>0</v>
      </c>
      <c r="G29" s="67">
        <f>SUM(G30:G35)</f>
        <v>0</v>
      </c>
      <c r="H29" s="67">
        <f>SUM(H30:H35)</f>
        <v>0</v>
      </c>
    </row>
    <row r="30" spans="2:8" ht="15.75">
      <c r="B30" s="5" t="s">
        <v>1</v>
      </c>
      <c r="C30" s="200" t="s">
        <v>71</v>
      </c>
      <c r="D30" s="200"/>
      <c r="E30" s="201"/>
      <c r="F30" s="68"/>
      <c r="G30" s="73"/>
      <c r="H30" s="68"/>
    </row>
    <row r="31" spans="2:8" ht="15.75">
      <c r="B31" s="4" t="s">
        <v>1</v>
      </c>
      <c r="C31" s="196" t="s">
        <v>72</v>
      </c>
      <c r="D31" s="196"/>
      <c r="E31" s="197"/>
      <c r="F31" s="69"/>
      <c r="G31" s="70"/>
      <c r="H31" s="68"/>
    </row>
    <row r="32" spans="2:8" ht="15.75">
      <c r="B32" s="4" t="s">
        <v>1</v>
      </c>
      <c r="C32" s="196" t="s">
        <v>64</v>
      </c>
      <c r="D32" s="196"/>
      <c r="E32" s="197"/>
      <c r="F32" s="69"/>
      <c r="G32" s="70"/>
      <c r="H32" s="68"/>
    </row>
    <row r="33" spans="2:8" ht="15.75">
      <c r="B33" s="4" t="s">
        <v>1</v>
      </c>
      <c r="C33" s="196" t="s">
        <v>73</v>
      </c>
      <c r="D33" s="196"/>
      <c r="E33" s="197"/>
      <c r="F33" s="69"/>
      <c r="G33" s="70"/>
      <c r="H33" s="68"/>
    </row>
    <row r="34" spans="2:8" ht="15.75">
      <c r="B34" s="4" t="s">
        <v>1</v>
      </c>
      <c r="C34" s="196" t="s">
        <v>74</v>
      </c>
      <c r="D34" s="196"/>
      <c r="E34" s="197"/>
      <c r="F34" s="69"/>
      <c r="G34" s="70"/>
      <c r="H34" s="69"/>
    </row>
    <row r="35" spans="2:8" ht="16.5" thickBot="1">
      <c r="B35" s="12" t="s">
        <v>1</v>
      </c>
      <c r="C35" s="198" t="s">
        <v>75</v>
      </c>
      <c r="D35" s="198"/>
      <c r="E35" s="199"/>
      <c r="F35" s="71"/>
      <c r="G35" s="72"/>
      <c r="H35" s="71"/>
    </row>
    <row r="36" spans="2:8" ht="16.5" thickBot="1">
      <c r="B36" s="20" t="s">
        <v>30</v>
      </c>
      <c r="C36" s="188" t="s">
        <v>83</v>
      </c>
      <c r="D36" s="188"/>
      <c r="E36" s="189"/>
      <c r="F36" s="67">
        <f>F29+F22</f>
        <v>5396</v>
      </c>
      <c r="G36" s="67">
        <f>G29+G22</f>
        <v>0</v>
      </c>
      <c r="H36" s="67">
        <f>H29+H22</f>
        <v>6582</v>
      </c>
    </row>
    <row r="37" spans="2:8" ht="16.5" thickBot="1">
      <c r="B37" s="20" t="s">
        <v>39</v>
      </c>
      <c r="C37" s="188" t="s">
        <v>84</v>
      </c>
      <c r="D37" s="188"/>
      <c r="E37" s="189"/>
      <c r="F37" s="67">
        <f>F20-F29</f>
        <v>0</v>
      </c>
      <c r="G37" s="67">
        <f>G20-G29</f>
        <v>0</v>
      </c>
      <c r="H37" s="67">
        <f>H20-H29</f>
        <v>0</v>
      </c>
    </row>
    <row r="38" spans="2:8" ht="16.5" thickBot="1">
      <c r="B38" s="20" t="s">
        <v>40</v>
      </c>
      <c r="C38" s="188" t="s">
        <v>59</v>
      </c>
      <c r="D38" s="188"/>
      <c r="E38" s="189"/>
      <c r="F38" s="67"/>
      <c r="G38" s="67"/>
      <c r="H38" s="67">
        <v>6</v>
      </c>
    </row>
    <row r="39" spans="2:8" ht="16.5" thickBot="1">
      <c r="B39" s="20" t="s">
        <v>4</v>
      </c>
      <c r="C39" s="188" t="s">
        <v>85</v>
      </c>
      <c r="D39" s="188"/>
      <c r="E39" s="189"/>
      <c r="F39" s="67">
        <f>F37-F38</f>
        <v>0</v>
      </c>
      <c r="G39" s="67">
        <f>G37-G38</f>
        <v>0</v>
      </c>
      <c r="H39" s="67"/>
    </row>
    <row r="40" spans="2:8" ht="16.5" thickBot="1">
      <c r="B40" s="20" t="s">
        <v>58</v>
      </c>
      <c r="C40" s="188" t="s">
        <v>86</v>
      </c>
      <c r="D40" s="188"/>
      <c r="E40" s="189"/>
      <c r="F40" s="67">
        <f>F10-F22</f>
        <v>-749</v>
      </c>
      <c r="G40" s="67">
        <f>G10-G22</f>
        <v>0</v>
      </c>
      <c r="H40" s="67">
        <v>51</v>
      </c>
    </row>
    <row r="41" spans="2:5" ht="15.75">
      <c r="B41" s="1"/>
      <c r="C41" s="1"/>
      <c r="D41" s="1"/>
      <c r="E41" s="1"/>
    </row>
    <row r="42" spans="2:8" ht="16.5" thickBot="1">
      <c r="B42" s="202" t="s">
        <v>60</v>
      </c>
      <c r="C42" s="202"/>
      <c r="D42" s="202"/>
      <c r="E42" s="202"/>
      <c r="F42" s="202"/>
      <c r="G42" s="202"/>
      <c r="H42" s="202"/>
    </row>
    <row r="43" spans="2:8" ht="16.5" thickBot="1">
      <c r="B43" s="203" t="s">
        <v>65</v>
      </c>
      <c r="C43" s="204"/>
      <c r="D43" s="204"/>
      <c r="E43" s="204"/>
      <c r="F43" s="204"/>
      <c r="G43" s="205"/>
      <c r="H43" s="37" t="s">
        <v>37</v>
      </c>
    </row>
    <row r="44" spans="2:8" ht="16.5" thickBot="1">
      <c r="B44" s="22" t="s">
        <v>2</v>
      </c>
      <c r="C44" s="188" t="s">
        <v>72</v>
      </c>
      <c r="D44" s="188"/>
      <c r="E44" s="188"/>
      <c r="F44" s="188"/>
      <c r="G44" s="189"/>
      <c r="H44" s="67">
        <f>SUM(H45,H48,H49)</f>
        <v>1779</v>
      </c>
    </row>
    <row r="45" spans="2:9" ht="15.75">
      <c r="B45" s="15" t="s">
        <v>1</v>
      </c>
      <c r="C45" s="10" t="s">
        <v>42</v>
      </c>
      <c r="D45" s="200" t="s">
        <v>61</v>
      </c>
      <c r="E45" s="200"/>
      <c r="F45" s="200"/>
      <c r="G45" s="201"/>
      <c r="H45" s="68">
        <v>1444</v>
      </c>
      <c r="I45" s="89"/>
    </row>
    <row r="46" spans="2:8" ht="15.75">
      <c r="B46" s="9" t="s">
        <v>1</v>
      </c>
      <c r="C46" s="3" t="s">
        <v>1</v>
      </c>
      <c r="D46" s="197" t="s">
        <v>197</v>
      </c>
      <c r="E46" s="206"/>
      <c r="F46" s="130"/>
      <c r="G46" s="130"/>
      <c r="H46" s="69"/>
    </row>
    <row r="47" spans="2:8" ht="15.75">
      <c r="B47" s="9" t="s">
        <v>1</v>
      </c>
      <c r="C47" s="3" t="s">
        <v>1</v>
      </c>
      <c r="D47" s="197" t="s">
        <v>198</v>
      </c>
      <c r="E47" s="206"/>
      <c r="F47" s="130"/>
      <c r="G47" s="130"/>
      <c r="H47" s="69"/>
    </row>
    <row r="48" spans="2:8" ht="15.75">
      <c r="B48" s="9" t="s">
        <v>1</v>
      </c>
      <c r="C48" s="3" t="s">
        <v>50</v>
      </c>
      <c r="D48" s="196" t="s">
        <v>62</v>
      </c>
      <c r="E48" s="196"/>
      <c r="F48" s="196"/>
      <c r="G48" s="197"/>
      <c r="H48" s="69"/>
    </row>
    <row r="49" spans="2:8" ht="16.5" thickBot="1">
      <c r="B49" s="14" t="s">
        <v>1</v>
      </c>
      <c r="C49" s="13" t="s">
        <v>52</v>
      </c>
      <c r="D49" s="198" t="s">
        <v>63</v>
      </c>
      <c r="E49" s="198"/>
      <c r="F49" s="198"/>
      <c r="G49" s="199"/>
      <c r="H49" s="71">
        <v>335</v>
      </c>
    </row>
    <row r="50" spans="2:8" ht="16.5" thickBot="1">
      <c r="B50" s="22" t="s">
        <v>10</v>
      </c>
      <c r="C50" s="188" t="s">
        <v>199</v>
      </c>
      <c r="D50" s="188"/>
      <c r="E50" s="188"/>
      <c r="F50" s="188"/>
      <c r="G50" s="189"/>
      <c r="H50" s="67"/>
    </row>
    <row r="51" spans="2:8" ht="15.75">
      <c r="B51" s="147"/>
      <c r="C51" s="147"/>
      <c r="D51" s="147"/>
      <c r="E51" s="147"/>
      <c r="F51" s="147"/>
      <c r="G51" s="147"/>
      <c r="H51" s="147"/>
    </row>
    <row r="52" spans="2:8" ht="15.75">
      <c r="B52" s="193" t="s">
        <v>172</v>
      </c>
      <c r="C52" s="193"/>
      <c r="D52" s="193"/>
      <c r="E52" s="171">
        <v>41759</v>
      </c>
      <c r="F52" s="171"/>
      <c r="G52" s="171"/>
      <c r="H52" s="148"/>
    </row>
    <row r="53" ht="18.75">
      <c r="H53" s="88"/>
    </row>
    <row r="54" spans="6:8" ht="15.75">
      <c r="F54" s="172"/>
      <c r="G54" s="172"/>
      <c r="H54" s="89" t="s">
        <v>214</v>
      </c>
    </row>
  </sheetData>
  <sheetProtection/>
  <mergeCells count="52">
    <mergeCell ref="B42:H42"/>
    <mergeCell ref="B43:G43"/>
    <mergeCell ref="C44:G44"/>
    <mergeCell ref="E52:G52"/>
    <mergeCell ref="D49:G49"/>
    <mergeCell ref="C50:G50"/>
    <mergeCell ref="D45:G45"/>
    <mergeCell ref="D46:E46"/>
    <mergeCell ref="D47:E47"/>
    <mergeCell ref="D48:G48"/>
    <mergeCell ref="C21:E21"/>
    <mergeCell ref="C22:E22"/>
    <mergeCell ref="D18:E18"/>
    <mergeCell ref="D19:E19"/>
    <mergeCell ref="C20:E20"/>
    <mergeCell ref="C10:E10"/>
    <mergeCell ref="D11:E11"/>
    <mergeCell ref="D16:E16"/>
    <mergeCell ref="D17:E17"/>
    <mergeCell ref="C27:E27"/>
    <mergeCell ref="C28:E28"/>
    <mergeCell ref="C29:E29"/>
    <mergeCell ref="C23:E23"/>
    <mergeCell ref="C24:E24"/>
    <mergeCell ref="C25:E25"/>
    <mergeCell ref="C26:E26"/>
    <mergeCell ref="C38:E38"/>
    <mergeCell ref="C34:E34"/>
    <mergeCell ref="C35:E35"/>
    <mergeCell ref="C36:E36"/>
    <mergeCell ref="C30:E30"/>
    <mergeCell ref="C31:E31"/>
    <mergeCell ref="C32:E32"/>
    <mergeCell ref="C33:E33"/>
    <mergeCell ref="K7:Q7"/>
    <mergeCell ref="E1:F1"/>
    <mergeCell ref="G1:H1"/>
    <mergeCell ref="I1:J1"/>
    <mergeCell ref="I2:J2"/>
    <mergeCell ref="E3:G3"/>
    <mergeCell ref="E6:G6"/>
    <mergeCell ref="B7:H7"/>
    <mergeCell ref="F54:G54"/>
    <mergeCell ref="A1:D1"/>
    <mergeCell ref="A3:D3"/>
    <mergeCell ref="A6:D6"/>
    <mergeCell ref="C39:E39"/>
    <mergeCell ref="C40:E40"/>
    <mergeCell ref="B9:E9"/>
    <mergeCell ref="G8:H8"/>
    <mergeCell ref="B52:D52"/>
    <mergeCell ref="C37:E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8" sqref="D18"/>
    </sheetView>
  </sheetViews>
  <sheetFormatPr defaultColWidth="8.796875" defaultRowHeight="15"/>
  <cols>
    <col min="1" max="1" width="21.3984375" style="0" customWidth="1"/>
    <col min="8" max="8" width="11.5" style="0" customWidth="1"/>
    <col min="9" max="9" width="10.69921875" style="0" customWidth="1"/>
  </cols>
  <sheetData>
    <row r="1" spans="1:9" ht="18.75">
      <c r="A1" s="210" t="s">
        <v>87</v>
      </c>
      <c r="B1" s="210"/>
      <c r="C1" s="210"/>
      <c r="D1" s="210"/>
      <c r="E1" s="210"/>
      <c r="F1" s="210"/>
      <c r="G1" s="210"/>
      <c r="H1" s="210"/>
      <c r="I1" s="210"/>
    </row>
    <row r="2" spans="1:9" ht="18.75">
      <c r="A2" s="43"/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209" t="s">
        <v>88</v>
      </c>
      <c r="B3" s="209"/>
      <c r="C3" s="209"/>
      <c r="D3" s="209"/>
      <c r="E3" s="209"/>
      <c r="F3" s="209"/>
      <c r="G3" s="209"/>
      <c r="H3" s="209"/>
      <c r="I3" s="209"/>
    </row>
    <row r="4" spans="1:9" ht="15.75">
      <c r="A4" s="211" t="s">
        <v>212</v>
      </c>
      <c r="B4" s="211"/>
      <c r="C4" s="211"/>
      <c r="D4" s="211"/>
      <c r="E4" s="211"/>
      <c r="F4" s="211"/>
      <c r="G4" s="211"/>
      <c r="H4" s="211"/>
      <c r="I4" s="211"/>
    </row>
    <row r="5" ht="16.5" thickBot="1">
      <c r="I5" s="40" t="s">
        <v>131</v>
      </c>
    </row>
    <row r="6" spans="1:9" ht="15.75">
      <c r="A6" s="212" t="s">
        <v>89</v>
      </c>
      <c r="B6" s="214" t="s">
        <v>90</v>
      </c>
      <c r="C6" s="214"/>
      <c r="D6" s="214"/>
      <c r="E6" s="214"/>
      <c r="F6" s="214" t="s">
        <v>95</v>
      </c>
      <c r="G6" s="214"/>
      <c r="H6" s="215" t="s">
        <v>98</v>
      </c>
      <c r="I6" s="207" t="s">
        <v>99</v>
      </c>
    </row>
    <row r="7" spans="1:9" ht="16.5" thickBot="1">
      <c r="A7" s="213"/>
      <c r="B7" s="44" t="s">
        <v>92</v>
      </c>
      <c r="C7" s="44" t="s">
        <v>91</v>
      </c>
      <c r="D7" s="44" t="s">
        <v>93</v>
      </c>
      <c r="E7" s="44" t="s">
        <v>94</v>
      </c>
      <c r="F7" s="44" t="s">
        <v>96</v>
      </c>
      <c r="G7" s="44" t="s">
        <v>97</v>
      </c>
      <c r="H7" s="216"/>
      <c r="I7" s="208"/>
    </row>
    <row r="8" spans="1:9" ht="15.75">
      <c r="A8" s="47"/>
      <c r="B8" s="135"/>
      <c r="C8" s="135"/>
      <c r="D8" s="135"/>
      <c r="E8" s="135"/>
      <c r="F8" s="135"/>
      <c r="G8" s="135"/>
      <c r="H8" s="135"/>
      <c r="I8" s="136"/>
    </row>
    <row r="9" spans="1:9" ht="15.75">
      <c r="A9" s="49"/>
      <c r="B9" s="86"/>
      <c r="C9" s="86"/>
      <c r="D9" s="86"/>
      <c r="E9" s="86"/>
      <c r="F9" s="86"/>
      <c r="G9" s="86"/>
      <c r="H9" s="86"/>
      <c r="I9" s="137"/>
    </row>
    <row r="10" spans="1:9" ht="15.75">
      <c r="A10" s="49"/>
      <c r="B10" s="86"/>
      <c r="C10" s="86"/>
      <c r="D10" s="86"/>
      <c r="E10" s="86"/>
      <c r="F10" s="86"/>
      <c r="G10" s="86"/>
      <c r="H10" s="86"/>
      <c r="I10" s="137"/>
    </row>
    <row r="11" spans="1:9" ht="15.75">
      <c r="A11" s="49"/>
      <c r="B11" s="86"/>
      <c r="C11" s="86"/>
      <c r="D11" s="86"/>
      <c r="E11" s="86"/>
      <c r="F11" s="86"/>
      <c r="G11" s="86"/>
      <c r="H11" s="86"/>
      <c r="I11" s="137"/>
    </row>
    <row r="12" spans="1:9" ht="16.5" thickBot="1">
      <c r="A12" s="51"/>
      <c r="B12" s="138"/>
      <c r="C12" s="138"/>
      <c r="D12" s="138"/>
      <c r="E12" s="138"/>
      <c r="F12" s="138"/>
      <c r="G12" s="138"/>
      <c r="H12" s="138"/>
      <c r="I12" s="139"/>
    </row>
    <row r="13" spans="1:9" ht="16.5" thickBot="1">
      <c r="A13" s="53" t="s">
        <v>100</v>
      </c>
      <c r="B13" s="87"/>
      <c r="C13" s="87"/>
      <c r="D13" s="87">
        <f>SUM(D8:D12)</f>
        <v>0</v>
      </c>
      <c r="E13" s="87">
        <f>SUM(E8:E12)</f>
        <v>0</v>
      </c>
      <c r="F13" s="87">
        <f>SUM(F8:F12)</f>
        <v>0</v>
      </c>
      <c r="G13" s="87">
        <f>SUM(G8:G12)</f>
        <v>0</v>
      </c>
      <c r="H13" s="87">
        <f>SUM(H8:H12)</f>
        <v>0</v>
      </c>
      <c r="I13" s="140"/>
    </row>
    <row r="15" spans="1:4" ht="15.75">
      <c r="A15" t="s">
        <v>206</v>
      </c>
      <c r="B15" s="171">
        <v>41759</v>
      </c>
      <c r="C15" s="171"/>
      <c r="D15" s="171"/>
    </row>
    <row r="17" spans="8:9" ht="15.75">
      <c r="H17" s="172" t="s">
        <v>173</v>
      </c>
      <c r="I17" s="172"/>
    </row>
  </sheetData>
  <sheetProtection/>
  <mergeCells count="10">
    <mergeCell ref="H17:I17"/>
    <mergeCell ref="I6:I7"/>
    <mergeCell ref="A3:I3"/>
    <mergeCell ref="A1:I1"/>
    <mergeCell ref="A4:I4"/>
    <mergeCell ref="A6:A7"/>
    <mergeCell ref="B6:E6"/>
    <mergeCell ref="F6:G6"/>
    <mergeCell ref="H6:H7"/>
    <mergeCell ref="B15:D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C23" sqref="C23"/>
    </sheetView>
  </sheetViews>
  <sheetFormatPr defaultColWidth="8.796875" defaultRowHeight="15"/>
  <cols>
    <col min="1" max="1" width="40.5" style="0" bestFit="1" customWidth="1"/>
    <col min="2" max="2" width="14.69921875" style="0" customWidth="1"/>
    <col min="3" max="3" width="10.3984375" style="0" customWidth="1"/>
    <col min="4" max="4" width="10.19921875" style="0" bestFit="1" customWidth="1"/>
    <col min="8" max="8" width="12.3984375" style="0" customWidth="1"/>
  </cols>
  <sheetData>
    <row r="1" spans="1:8" ht="18.75">
      <c r="A1" s="210" t="s">
        <v>87</v>
      </c>
      <c r="B1" s="210"/>
      <c r="C1" s="210"/>
      <c r="D1" s="210"/>
      <c r="E1" s="210"/>
      <c r="F1" s="210"/>
      <c r="G1" s="210"/>
      <c r="H1" s="210"/>
    </row>
    <row r="2" spans="1:8" ht="18.75">
      <c r="A2" s="43"/>
      <c r="B2" s="43"/>
      <c r="C2" s="43"/>
      <c r="D2" s="43"/>
      <c r="E2" s="43"/>
      <c r="F2" s="43"/>
      <c r="G2" s="43"/>
      <c r="H2" s="43"/>
    </row>
    <row r="3" spans="1:9" ht="18.75" customHeight="1">
      <c r="A3" s="209" t="s">
        <v>101</v>
      </c>
      <c r="B3" s="209"/>
      <c r="C3" s="209"/>
      <c r="D3" s="209"/>
      <c r="E3" s="209"/>
      <c r="F3" s="209"/>
      <c r="G3" s="209"/>
      <c r="H3" s="209"/>
      <c r="I3" s="7"/>
    </row>
    <row r="4" spans="1:8" ht="15.75">
      <c r="A4" s="211" t="s">
        <v>212</v>
      </c>
      <c r="B4" s="211"/>
      <c r="C4" s="211"/>
      <c r="D4" s="211"/>
      <c r="E4" s="211"/>
      <c r="F4" s="211"/>
      <c r="G4" s="211"/>
      <c r="H4" s="211"/>
    </row>
    <row r="5" ht="16.5" thickBot="1">
      <c r="H5" s="39" t="s">
        <v>131</v>
      </c>
    </row>
    <row r="6" spans="1:8" s="21" customFormat="1" ht="15.75">
      <c r="A6" s="218" t="s">
        <v>65</v>
      </c>
      <c r="B6" s="215" t="s">
        <v>114</v>
      </c>
      <c r="C6" s="215" t="s">
        <v>115</v>
      </c>
      <c r="D6" s="215" t="s">
        <v>106</v>
      </c>
      <c r="E6" s="215"/>
      <c r="F6" s="215"/>
      <c r="G6" s="215"/>
      <c r="H6" s="207" t="s">
        <v>107</v>
      </c>
    </row>
    <row r="7" spans="1:8" s="21" customFormat="1" ht="15.75">
      <c r="A7" s="219"/>
      <c r="B7" s="221"/>
      <c r="C7" s="221"/>
      <c r="D7" s="221" t="s">
        <v>102</v>
      </c>
      <c r="E7" s="221"/>
      <c r="F7" s="221" t="s">
        <v>105</v>
      </c>
      <c r="G7" s="221"/>
      <c r="H7" s="217"/>
    </row>
    <row r="8" spans="1:8" s="21" customFormat="1" ht="16.5" thickBot="1">
      <c r="A8" s="220"/>
      <c r="B8" s="216"/>
      <c r="C8" s="216"/>
      <c r="D8" s="45" t="s">
        <v>103</v>
      </c>
      <c r="E8" s="45" t="s">
        <v>104</v>
      </c>
      <c r="F8" s="45" t="s">
        <v>103</v>
      </c>
      <c r="G8" s="45" t="s">
        <v>104</v>
      </c>
      <c r="H8" s="208"/>
    </row>
    <row r="9" spans="1:8" ht="16.5" thickBot="1">
      <c r="A9" s="53" t="s">
        <v>108</v>
      </c>
      <c r="B9" s="87">
        <f>SUM(B10,B14,B21)</f>
        <v>5601</v>
      </c>
      <c r="C9" s="87">
        <f>SUM(C10,C14,C21)</f>
        <v>5198</v>
      </c>
      <c r="D9" s="75">
        <f>IF(C9&gt;B9,(C9/B9)-1,0)</f>
        <v>0</v>
      </c>
      <c r="E9" s="74">
        <f>IF(C9&lt;B9,1-(C9/B9)*1,0)</f>
        <v>0.0719514372433494</v>
      </c>
      <c r="F9" s="87">
        <f>IF(C9&gt;B9,C9-B9,0)</f>
        <v>0</v>
      </c>
      <c r="G9" s="87">
        <f>IF(B9&gt;C9,B9-C9,0)</f>
        <v>403</v>
      </c>
      <c r="H9" s="140"/>
    </row>
    <row r="10" spans="1:8" ht="16.5" thickBot="1">
      <c r="A10" s="53" t="s">
        <v>109</v>
      </c>
      <c r="B10" s="87">
        <v>3000</v>
      </c>
      <c r="C10" s="87">
        <v>3000</v>
      </c>
      <c r="D10" s="75">
        <f>IF(C10&gt;B10,(C10/B10)-1,0)</f>
        <v>0</v>
      </c>
      <c r="E10" s="74">
        <f>IF(C10&lt;B10,1-(C10/B10)*1,0)</f>
        <v>0</v>
      </c>
      <c r="F10" s="87">
        <f>IF(C10&gt;B10,C10-B10,0)</f>
        <v>0</v>
      </c>
      <c r="G10" s="87">
        <f>IF(B10&gt;C10,B10-C10,0)</f>
        <v>0</v>
      </c>
      <c r="H10" s="140"/>
    </row>
    <row r="11" spans="1:8" ht="15.75">
      <c r="A11" s="55" t="s">
        <v>109</v>
      </c>
      <c r="B11" s="135"/>
      <c r="C11" s="135"/>
      <c r="D11" s="76"/>
      <c r="E11" s="77"/>
      <c r="F11" s="142"/>
      <c r="G11" s="142"/>
      <c r="H11" s="136"/>
    </row>
    <row r="12" spans="1:8" ht="15.75">
      <c r="A12" s="55" t="s">
        <v>112</v>
      </c>
      <c r="B12" s="86"/>
      <c r="C12" s="86"/>
      <c r="D12" s="78">
        <v>0</v>
      </c>
      <c r="E12" s="79">
        <f>IF(C12&lt;B12,1-(C12/B12)*1,0)</f>
        <v>0</v>
      </c>
      <c r="F12" s="86">
        <f>IF(C12&gt;B12,C12-B12,0)</f>
        <v>0</v>
      </c>
      <c r="G12" s="86">
        <f>IF(B12&gt;C12,B12-C12,0)</f>
        <v>0</v>
      </c>
      <c r="H12" s="137"/>
    </row>
    <row r="13" spans="1:8" ht="16.5" thickBot="1">
      <c r="A13" s="55" t="s">
        <v>113</v>
      </c>
      <c r="B13" s="138"/>
      <c r="C13" s="138"/>
      <c r="D13" s="78">
        <v>0</v>
      </c>
      <c r="E13" s="79">
        <f>IF(C13&lt;B13,1-(C13/B13)*1,0)</f>
        <v>0</v>
      </c>
      <c r="F13" s="86">
        <f>IF(C13&gt;B13,C13-B13,0)</f>
        <v>0</v>
      </c>
      <c r="G13" s="86">
        <f>IF(B13&gt;C13,B13-C13,0)</f>
        <v>0</v>
      </c>
      <c r="H13" s="139"/>
    </row>
    <row r="14" spans="1:8" ht="16.5" thickBot="1">
      <c r="A14" s="53" t="s">
        <v>110</v>
      </c>
      <c r="B14" s="87">
        <v>3350</v>
      </c>
      <c r="C14" s="87">
        <v>2141</v>
      </c>
      <c r="D14" s="75">
        <f>C14/B14-1</f>
        <v>-0.36089552238805966</v>
      </c>
      <c r="E14" s="74">
        <f aca="true" t="shared" si="0" ref="E14:E24">IF(C14&lt;B14,1-(C14/B14)*1,0)</f>
        <v>0.36089552238805966</v>
      </c>
      <c r="F14" s="87">
        <f aca="true" t="shared" si="1" ref="F14:F24">IF(C14&gt;B14,C14-B14,0)</f>
        <v>0</v>
      </c>
      <c r="G14" s="87">
        <f aca="true" t="shared" si="2" ref="G14:G24">IF(B14&gt;C14,B14-C14,0)</f>
        <v>1209</v>
      </c>
      <c r="H14" s="140"/>
    </row>
    <row r="15" spans="1:8" ht="16.5" thickBot="1">
      <c r="A15" s="55" t="s">
        <v>110</v>
      </c>
      <c r="B15" s="135"/>
      <c r="C15" s="135"/>
      <c r="D15" s="75"/>
      <c r="E15" s="85"/>
      <c r="F15" s="135"/>
      <c r="G15" s="135"/>
      <c r="H15" s="136"/>
    </row>
    <row r="16" spans="1:8" ht="16.5" thickBot="1">
      <c r="A16" s="55" t="s">
        <v>112</v>
      </c>
      <c r="B16" s="86">
        <v>2890</v>
      </c>
      <c r="C16" s="86">
        <v>2141</v>
      </c>
      <c r="D16" s="75">
        <f>C16/B16-1</f>
        <v>-0.25916955017301035</v>
      </c>
      <c r="E16" s="79">
        <f t="shared" si="0"/>
        <v>0.25916955017301035</v>
      </c>
      <c r="F16" s="86">
        <f t="shared" si="1"/>
        <v>0</v>
      </c>
      <c r="G16" s="86">
        <f t="shared" si="2"/>
        <v>749</v>
      </c>
      <c r="H16" s="137"/>
    </row>
    <row r="17" spans="1:8" ht="15.75">
      <c r="A17" s="55" t="s">
        <v>113</v>
      </c>
      <c r="B17" s="86"/>
      <c r="C17" s="86"/>
      <c r="D17" s="78">
        <v>0</v>
      </c>
      <c r="E17" s="79">
        <f t="shared" si="0"/>
        <v>0</v>
      </c>
      <c r="F17" s="86">
        <f t="shared" si="1"/>
        <v>0</v>
      </c>
      <c r="G17" s="86">
        <f t="shared" si="2"/>
        <v>0</v>
      </c>
      <c r="H17" s="137"/>
    </row>
    <row r="18" spans="1:8" ht="15.75">
      <c r="A18" s="55" t="s">
        <v>202</v>
      </c>
      <c r="B18" s="154"/>
      <c r="C18" s="154"/>
      <c r="D18" s="152"/>
      <c r="E18" s="153">
        <f t="shared" si="0"/>
        <v>0</v>
      </c>
      <c r="F18" s="154">
        <f t="shared" si="1"/>
        <v>0</v>
      </c>
      <c r="G18" s="154">
        <f t="shared" si="2"/>
        <v>0</v>
      </c>
      <c r="H18" s="159"/>
    </row>
    <row r="19" spans="1:8" ht="15.75">
      <c r="A19" s="55" t="s">
        <v>203</v>
      </c>
      <c r="B19" s="154"/>
      <c r="C19" s="154"/>
      <c r="D19" s="152"/>
      <c r="E19" s="153"/>
      <c r="F19" s="154"/>
      <c r="G19" s="154"/>
      <c r="H19" s="159"/>
    </row>
    <row r="20" spans="1:8" ht="16.5" thickBot="1">
      <c r="A20" s="56" t="s">
        <v>204</v>
      </c>
      <c r="B20" s="154"/>
      <c r="C20" s="154"/>
      <c r="D20" s="152"/>
      <c r="E20" s="153"/>
      <c r="F20" s="154"/>
      <c r="G20" s="154"/>
      <c r="H20" s="159"/>
    </row>
    <row r="21" spans="1:8" ht="16.5" thickBot="1">
      <c r="A21" s="53" t="s">
        <v>111</v>
      </c>
      <c r="B21" s="87">
        <v>-749</v>
      </c>
      <c r="C21" s="87">
        <v>57</v>
      </c>
      <c r="D21" s="75">
        <f>IF(C21&gt;B21,(C21/B21)-1,0)</f>
        <v>-1.0761014686248331</v>
      </c>
      <c r="E21" s="74">
        <f t="shared" si="0"/>
        <v>0</v>
      </c>
      <c r="F21" s="87">
        <f t="shared" si="1"/>
        <v>806</v>
      </c>
      <c r="G21" s="87">
        <f t="shared" si="2"/>
        <v>0</v>
      </c>
      <c r="H21" s="140"/>
    </row>
    <row r="22" spans="1:8" ht="15.75">
      <c r="A22" s="55" t="s">
        <v>111</v>
      </c>
      <c r="B22" s="135"/>
      <c r="C22" s="135"/>
      <c r="D22" s="84"/>
      <c r="E22" s="85"/>
      <c r="F22" s="135"/>
      <c r="G22" s="135"/>
      <c r="H22" s="136"/>
    </row>
    <row r="23" spans="1:8" ht="15.75">
      <c r="A23" s="55" t="s">
        <v>112</v>
      </c>
      <c r="B23" s="86">
        <v>-749</v>
      </c>
      <c r="C23" s="86">
        <v>57</v>
      </c>
      <c r="D23" s="160">
        <f>IF(C23&gt;B23,(C23/B23)-1,0)</f>
        <v>-1.0761014686248331</v>
      </c>
      <c r="E23" s="79">
        <f t="shared" si="0"/>
        <v>0</v>
      </c>
      <c r="F23" s="86">
        <f t="shared" si="1"/>
        <v>806</v>
      </c>
      <c r="G23" s="86">
        <f t="shared" si="2"/>
        <v>0</v>
      </c>
      <c r="H23" s="137"/>
    </row>
    <row r="24" spans="1:8" ht="16.5" thickBot="1">
      <c r="A24" s="56" t="s">
        <v>113</v>
      </c>
      <c r="B24" s="141"/>
      <c r="C24" s="141"/>
      <c r="D24" s="80">
        <f>IF(C24&gt;B24,(C24/B24)-1,0)</f>
        <v>0</v>
      </c>
      <c r="E24" s="81">
        <f t="shared" si="0"/>
        <v>0</v>
      </c>
      <c r="F24" s="141">
        <f t="shared" si="1"/>
        <v>0</v>
      </c>
      <c r="G24" s="141">
        <f t="shared" si="2"/>
        <v>0</v>
      </c>
      <c r="H24" s="143"/>
    </row>
    <row r="27" spans="1:6" ht="15.75">
      <c r="A27" t="s">
        <v>205</v>
      </c>
      <c r="B27" s="122">
        <v>41759</v>
      </c>
      <c r="F27" s="89" t="s">
        <v>173</v>
      </c>
    </row>
    <row r="29" ht="15.75">
      <c r="H29" s="89"/>
    </row>
  </sheetData>
  <sheetProtection/>
  <mergeCells count="10">
    <mergeCell ref="H6:H8"/>
    <mergeCell ref="A1:H1"/>
    <mergeCell ref="A3:H3"/>
    <mergeCell ref="A4:H4"/>
    <mergeCell ref="A6:A8"/>
    <mergeCell ref="B6:B8"/>
    <mergeCell ref="C6:C8"/>
    <mergeCell ref="D6:G6"/>
    <mergeCell ref="D7:E7"/>
    <mergeCell ref="F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A29" sqref="A29"/>
    </sheetView>
  </sheetViews>
  <sheetFormatPr defaultColWidth="8.796875" defaultRowHeight="15"/>
  <cols>
    <col min="1" max="1" width="49" style="38" customWidth="1"/>
    <col min="2" max="3" width="9.09765625" style="0" customWidth="1"/>
    <col min="4" max="7" width="7.09765625" style="0" customWidth="1"/>
    <col min="8" max="8" width="12.3984375" style="0" customWidth="1"/>
  </cols>
  <sheetData>
    <row r="1" spans="1:8" ht="18.75">
      <c r="A1" s="179" t="s">
        <v>87</v>
      </c>
      <c r="B1" s="179"/>
      <c r="C1" s="179"/>
      <c r="D1" s="179"/>
      <c r="E1" s="179"/>
      <c r="F1" s="179"/>
      <c r="G1" s="179"/>
      <c r="H1" s="179"/>
    </row>
    <row r="2" spans="1:9" ht="18.75" customHeight="1">
      <c r="A2" s="222" t="s">
        <v>116</v>
      </c>
      <c r="B2" s="222"/>
      <c r="C2" s="222"/>
      <c r="D2" s="222"/>
      <c r="E2" s="222"/>
      <c r="F2" s="222"/>
      <c r="G2" s="222"/>
      <c r="H2" s="222"/>
      <c r="I2" s="7"/>
    </row>
    <row r="3" spans="1:8" ht="15.75">
      <c r="A3" s="222" t="s">
        <v>213</v>
      </c>
      <c r="B3" s="222"/>
      <c r="C3" s="222"/>
      <c r="D3" s="222"/>
      <c r="E3" s="222"/>
      <c r="F3" s="222"/>
      <c r="G3" s="222"/>
      <c r="H3" s="222"/>
    </row>
    <row r="4" ht="16.5" thickBot="1">
      <c r="H4" s="39" t="s">
        <v>131</v>
      </c>
    </row>
    <row r="5" spans="1:8" ht="15.75">
      <c r="A5" s="224" t="s">
        <v>117</v>
      </c>
      <c r="B5" s="215" t="s">
        <v>114</v>
      </c>
      <c r="C5" s="215" t="s">
        <v>115</v>
      </c>
      <c r="D5" s="215" t="s">
        <v>106</v>
      </c>
      <c r="E5" s="215"/>
      <c r="F5" s="215"/>
      <c r="G5" s="215"/>
      <c r="H5" s="207" t="s">
        <v>107</v>
      </c>
    </row>
    <row r="6" spans="1:8" ht="15.75">
      <c r="A6" s="225"/>
      <c r="B6" s="221"/>
      <c r="C6" s="221"/>
      <c r="D6" s="221" t="s">
        <v>102</v>
      </c>
      <c r="E6" s="221"/>
      <c r="F6" s="221" t="s">
        <v>105</v>
      </c>
      <c r="G6" s="221"/>
      <c r="H6" s="217"/>
    </row>
    <row r="7" spans="1:8" ht="16.5" thickBot="1">
      <c r="A7" s="226"/>
      <c r="B7" s="227"/>
      <c r="C7" s="227"/>
      <c r="D7" s="57" t="s">
        <v>103</v>
      </c>
      <c r="E7" s="57" t="s">
        <v>104</v>
      </c>
      <c r="F7" s="57" t="s">
        <v>103</v>
      </c>
      <c r="G7" s="57" t="s">
        <v>104</v>
      </c>
      <c r="H7" s="223"/>
    </row>
    <row r="8" spans="1:8" ht="15.75" customHeight="1">
      <c r="A8" s="58" t="s">
        <v>118</v>
      </c>
      <c r="B8" s="142"/>
      <c r="C8" s="142"/>
      <c r="D8" s="149">
        <f aca="true" t="shared" si="0" ref="D8:D25">IF(C8&gt;B8,(C8/B8)-1,0)</f>
        <v>0</v>
      </c>
      <c r="E8" s="150">
        <f aca="true" t="shared" si="1" ref="E8:E25">IF(C8&lt;B8,1-(C8/B8)*1,0)</f>
        <v>0</v>
      </c>
      <c r="F8" s="151">
        <f aca="true" t="shared" si="2" ref="F8:F25">IF(C8&gt;B8,C8-B8,0)</f>
        <v>0</v>
      </c>
      <c r="G8" s="151">
        <f aca="true" t="shared" si="3" ref="G8:G25">IF(B8&gt;C8,B8-C8,0)</f>
        <v>0</v>
      </c>
      <c r="H8" s="144"/>
    </row>
    <row r="9" spans="1:8" ht="15.75">
      <c r="A9" s="59" t="s">
        <v>123</v>
      </c>
      <c r="B9" s="86"/>
      <c r="C9" s="86"/>
      <c r="D9" s="78">
        <f t="shared" si="0"/>
        <v>0</v>
      </c>
      <c r="E9" s="79">
        <f t="shared" si="1"/>
        <v>0</v>
      </c>
      <c r="F9" s="86">
        <f t="shared" si="2"/>
        <v>0</v>
      </c>
      <c r="G9" s="86">
        <f t="shared" si="3"/>
        <v>0</v>
      </c>
      <c r="H9" s="137"/>
    </row>
    <row r="10" spans="1:8" ht="15.75">
      <c r="A10" s="59" t="s">
        <v>125</v>
      </c>
      <c r="B10" s="86"/>
      <c r="C10" s="86"/>
      <c r="D10" s="78">
        <f t="shared" si="0"/>
        <v>0</v>
      </c>
      <c r="E10" s="79">
        <f t="shared" si="1"/>
        <v>0</v>
      </c>
      <c r="F10" s="86">
        <f t="shared" si="2"/>
        <v>0</v>
      </c>
      <c r="G10" s="86">
        <f t="shared" si="3"/>
        <v>0</v>
      </c>
      <c r="H10" s="137"/>
    </row>
    <row r="11" spans="1:8" ht="15.75">
      <c r="A11" s="59" t="s">
        <v>126</v>
      </c>
      <c r="B11" s="86"/>
      <c r="C11" s="86"/>
      <c r="D11" s="78">
        <f t="shared" si="0"/>
        <v>0</v>
      </c>
      <c r="E11" s="79">
        <f t="shared" si="1"/>
        <v>0</v>
      </c>
      <c r="F11" s="86">
        <f t="shared" si="2"/>
        <v>0</v>
      </c>
      <c r="G11" s="86">
        <f t="shared" si="3"/>
        <v>0</v>
      </c>
      <c r="H11" s="137"/>
    </row>
    <row r="12" spans="1:8" ht="16.5" thickBot="1">
      <c r="A12" s="59" t="s">
        <v>124</v>
      </c>
      <c r="B12" s="86"/>
      <c r="C12" s="86"/>
      <c r="D12" s="152">
        <f t="shared" si="0"/>
        <v>0</v>
      </c>
      <c r="E12" s="153">
        <f t="shared" si="1"/>
        <v>0</v>
      </c>
      <c r="F12" s="154">
        <f t="shared" si="2"/>
        <v>0</v>
      </c>
      <c r="G12" s="154">
        <f t="shared" si="3"/>
        <v>0</v>
      </c>
      <c r="H12" s="137"/>
    </row>
    <row r="13" spans="1:8" ht="31.5">
      <c r="A13" s="58" t="s">
        <v>119</v>
      </c>
      <c r="B13" s="142"/>
      <c r="C13" s="142"/>
      <c r="D13" s="76">
        <f t="shared" si="0"/>
        <v>0</v>
      </c>
      <c r="E13" s="77">
        <f t="shared" si="1"/>
        <v>0</v>
      </c>
      <c r="F13" s="142">
        <f t="shared" si="2"/>
        <v>0</v>
      </c>
      <c r="G13" s="142">
        <f t="shared" si="3"/>
        <v>0</v>
      </c>
      <c r="H13" s="144"/>
    </row>
    <row r="14" spans="1:8" ht="15.75">
      <c r="A14" s="59" t="s">
        <v>127</v>
      </c>
      <c r="B14" s="86"/>
      <c r="C14" s="86"/>
      <c r="D14" s="78">
        <f t="shared" si="0"/>
        <v>0</v>
      </c>
      <c r="E14" s="79">
        <f t="shared" si="1"/>
        <v>0</v>
      </c>
      <c r="F14" s="86">
        <f t="shared" si="2"/>
        <v>0</v>
      </c>
      <c r="G14" s="86">
        <f t="shared" si="3"/>
        <v>0</v>
      </c>
      <c r="H14" s="137"/>
    </row>
    <row r="15" spans="1:8" ht="16.5" thickBot="1">
      <c r="A15" s="60" t="s">
        <v>128</v>
      </c>
      <c r="B15" s="141"/>
      <c r="C15" s="141"/>
      <c r="D15" s="80">
        <f t="shared" si="0"/>
        <v>0</v>
      </c>
      <c r="E15" s="81">
        <f t="shared" si="1"/>
        <v>0</v>
      </c>
      <c r="F15" s="141">
        <f t="shared" si="2"/>
        <v>0</v>
      </c>
      <c r="G15" s="141">
        <f t="shared" si="3"/>
        <v>0</v>
      </c>
      <c r="H15" s="143"/>
    </row>
    <row r="16" spans="1:8" ht="31.5">
      <c r="A16" s="58" t="s">
        <v>120</v>
      </c>
      <c r="B16" s="142"/>
      <c r="C16" s="142"/>
      <c r="D16" s="76">
        <f t="shared" si="0"/>
        <v>0</v>
      </c>
      <c r="E16" s="77">
        <f t="shared" si="1"/>
        <v>0</v>
      </c>
      <c r="F16" s="142">
        <f t="shared" si="2"/>
        <v>0</v>
      </c>
      <c r="G16" s="142">
        <f t="shared" si="3"/>
        <v>0</v>
      </c>
      <c r="H16" s="144"/>
    </row>
    <row r="17" spans="1:8" ht="15.75">
      <c r="A17" s="59" t="s">
        <v>127</v>
      </c>
      <c r="B17" s="86"/>
      <c r="C17" s="86"/>
      <c r="D17" s="78">
        <f t="shared" si="0"/>
        <v>0</v>
      </c>
      <c r="E17" s="79">
        <f t="shared" si="1"/>
        <v>0</v>
      </c>
      <c r="F17" s="86">
        <f t="shared" si="2"/>
        <v>0</v>
      </c>
      <c r="G17" s="86">
        <f t="shared" si="3"/>
        <v>0</v>
      </c>
      <c r="H17" s="137"/>
    </row>
    <row r="18" spans="1:8" ht="16.5" thickBot="1">
      <c r="A18" s="60" t="s">
        <v>128</v>
      </c>
      <c r="B18" s="141"/>
      <c r="C18" s="141"/>
      <c r="D18" s="80">
        <f t="shared" si="0"/>
        <v>0</v>
      </c>
      <c r="E18" s="81">
        <f t="shared" si="1"/>
        <v>0</v>
      </c>
      <c r="F18" s="141">
        <f t="shared" si="2"/>
        <v>0</v>
      </c>
      <c r="G18" s="141">
        <f t="shared" si="3"/>
        <v>0</v>
      </c>
      <c r="H18" s="143"/>
    </row>
    <row r="19" spans="1:8" ht="16.5" thickBot="1">
      <c r="A19" s="61" t="s">
        <v>121</v>
      </c>
      <c r="B19" s="87"/>
      <c r="C19" s="87"/>
      <c r="D19" s="80">
        <f t="shared" si="0"/>
        <v>0</v>
      </c>
      <c r="E19" s="81">
        <f t="shared" si="1"/>
        <v>0</v>
      </c>
      <c r="F19" s="141">
        <f t="shared" si="2"/>
        <v>0</v>
      </c>
      <c r="G19" s="141">
        <f t="shared" si="3"/>
        <v>0</v>
      </c>
      <c r="H19" s="140"/>
    </row>
    <row r="20" spans="1:8" ht="16.5" thickBot="1">
      <c r="A20" s="62" t="s">
        <v>100</v>
      </c>
      <c r="B20" s="87">
        <f>SUM(B8,B13,B16,B19)</f>
        <v>0</v>
      </c>
      <c r="C20" s="87">
        <f>SUM(C8,C13,C16,C19)</f>
        <v>0</v>
      </c>
      <c r="D20" s="80">
        <f t="shared" si="0"/>
        <v>0</v>
      </c>
      <c r="E20" s="81">
        <f t="shared" si="1"/>
        <v>0</v>
      </c>
      <c r="F20" s="141">
        <f t="shared" si="2"/>
        <v>0</v>
      </c>
      <c r="G20" s="141">
        <f t="shared" si="3"/>
        <v>0</v>
      </c>
      <c r="H20" s="140"/>
    </row>
    <row r="21" spans="1:8" ht="31.5">
      <c r="A21" s="58" t="s">
        <v>122</v>
      </c>
      <c r="B21" s="142"/>
      <c r="C21" s="142"/>
      <c r="D21" s="76">
        <f t="shared" si="0"/>
        <v>0</v>
      </c>
      <c r="E21" s="77">
        <f t="shared" si="1"/>
        <v>0</v>
      </c>
      <c r="F21" s="142">
        <f t="shared" si="2"/>
        <v>0</v>
      </c>
      <c r="G21" s="142">
        <f t="shared" si="3"/>
        <v>0</v>
      </c>
      <c r="H21" s="144"/>
    </row>
    <row r="22" spans="1:8" ht="15.75">
      <c r="A22" s="59" t="s">
        <v>129</v>
      </c>
      <c r="B22" s="86"/>
      <c r="C22" s="86"/>
      <c r="D22" s="78">
        <f t="shared" si="0"/>
        <v>0</v>
      </c>
      <c r="E22" s="79">
        <f t="shared" si="1"/>
        <v>0</v>
      </c>
      <c r="F22" s="86">
        <f t="shared" si="2"/>
        <v>0</v>
      </c>
      <c r="G22" s="86">
        <f t="shared" si="3"/>
        <v>0</v>
      </c>
      <c r="H22" s="137"/>
    </row>
    <row r="23" spans="1:8" ht="16.5" thickBot="1">
      <c r="A23" s="60" t="s">
        <v>130</v>
      </c>
      <c r="B23" s="141"/>
      <c r="C23" s="141"/>
      <c r="D23" s="80">
        <f t="shared" si="0"/>
        <v>0</v>
      </c>
      <c r="E23" s="81">
        <f t="shared" si="1"/>
        <v>0</v>
      </c>
      <c r="F23" s="141">
        <f t="shared" si="2"/>
        <v>0</v>
      </c>
      <c r="G23" s="141">
        <f t="shared" si="3"/>
        <v>0</v>
      </c>
      <c r="H23" s="143"/>
    </row>
    <row r="24" spans="1:8" ht="16.5" thickBot="1">
      <c r="A24" s="61" t="s">
        <v>121</v>
      </c>
      <c r="B24" s="87"/>
      <c r="C24" s="87"/>
      <c r="D24" s="80">
        <f t="shared" si="0"/>
        <v>0</v>
      </c>
      <c r="E24" s="81">
        <f t="shared" si="1"/>
        <v>0</v>
      </c>
      <c r="F24" s="141">
        <f t="shared" si="2"/>
        <v>0</v>
      </c>
      <c r="G24" s="141">
        <f t="shared" si="3"/>
        <v>0</v>
      </c>
      <c r="H24" s="140"/>
    </row>
    <row r="25" spans="1:8" ht="16.5" thickBot="1">
      <c r="A25" s="63" t="s">
        <v>100</v>
      </c>
      <c r="B25" s="145">
        <f>SUM(B21,B24)</f>
        <v>0</v>
      </c>
      <c r="C25" s="145">
        <f>SUM(C21,C24)</f>
        <v>0</v>
      </c>
      <c r="D25" s="80">
        <f t="shared" si="0"/>
        <v>0</v>
      </c>
      <c r="E25" s="81">
        <f t="shared" si="1"/>
        <v>0</v>
      </c>
      <c r="F25" s="141">
        <f t="shared" si="2"/>
        <v>0</v>
      </c>
      <c r="G25" s="141">
        <f t="shared" si="3"/>
        <v>0</v>
      </c>
      <c r="H25" s="146"/>
    </row>
    <row r="26" spans="1:8" ht="15.75">
      <c r="A26" s="64"/>
      <c r="B26" s="65"/>
      <c r="C26" s="65"/>
      <c r="D26" s="65"/>
      <c r="E26" s="65"/>
      <c r="F26" s="65"/>
      <c r="G26" s="65"/>
      <c r="H26" s="65"/>
    </row>
    <row r="28" spans="1:3" ht="15.75">
      <c r="A28" s="171">
        <v>41759</v>
      </c>
      <c r="B28" s="171"/>
      <c r="C28" s="171"/>
    </row>
    <row r="29" ht="15.75">
      <c r="A29"/>
    </row>
    <row r="30" spans="1:9" ht="15.75">
      <c r="A30"/>
      <c r="H30" s="172" t="s">
        <v>173</v>
      </c>
      <c r="I30" s="172"/>
    </row>
  </sheetData>
  <sheetProtection/>
  <mergeCells count="12">
    <mergeCell ref="D5:G5"/>
    <mergeCell ref="A28:C28"/>
    <mergeCell ref="H30:I30"/>
    <mergeCell ref="A1:H1"/>
    <mergeCell ref="A3:H3"/>
    <mergeCell ref="H5:H7"/>
    <mergeCell ref="D6:E6"/>
    <mergeCell ref="F6:G6"/>
    <mergeCell ref="A2:H2"/>
    <mergeCell ref="A5:A7"/>
    <mergeCell ref="B5:B7"/>
    <mergeCell ref="C5:C7"/>
  </mergeCells>
  <printOptions horizontalCentered="1"/>
  <pageMargins left="0.7874015748031497" right="0.7874015748031497" top="0.984251968503937" bottom="0.61" header="0.5118110236220472" footer="0.3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">
      <selection activeCell="B26" sqref="B26"/>
    </sheetView>
  </sheetViews>
  <sheetFormatPr defaultColWidth="8.796875" defaultRowHeight="15"/>
  <cols>
    <col min="1" max="1" width="6.19921875" style="0" customWidth="1"/>
    <col min="2" max="2" width="29" style="0" bestFit="1" customWidth="1"/>
    <col min="3" max="3" width="19.59765625" style="0" bestFit="1" customWidth="1"/>
    <col min="4" max="4" width="9.8984375" style="0" customWidth="1"/>
    <col min="5" max="5" width="10.3984375" style="0" customWidth="1"/>
    <col min="6" max="6" width="10.19921875" style="0" bestFit="1" customWidth="1"/>
  </cols>
  <sheetData>
    <row r="1" spans="1:9" ht="18.75">
      <c r="A1" s="210" t="s">
        <v>87</v>
      </c>
      <c r="B1" s="210"/>
      <c r="C1" s="210"/>
      <c r="D1" s="210"/>
      <c r="E1" s="210"/>
      <c r="F1" s="210"/>
      <c r="G1" s="210"/>
      <c r="H1" s="210"/>
      <c r="I1" s="210"/>
    </row>
    <row r="2" spans="1:9" ht="12.7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A3" s="209" t="s">
        <v>132</v>
      </c>
      <c r="B3" s="209"/>
      <c r="C3" s="209"/>
      <c r="D3" s="209"/>
      <c r="E3" s="209"/>
      <c r="F3" s="209"/>
      <c r="G3" s="209"/>
      <c r="H3" s="209"/>
      <c r="I3" s="209"/>
    </row>
    <row r="4" spans="1:9" ht="15.75">
      <c r="A4" s="211" t="s">
        <v>212</v>
      </c>
      <c r="B4" s="211"/>
      <c r="C4" s="211"/>
      <c r="D4" s="211"/>
      <c r="E4" s="211"/>
      <c r="F4" s="211"/>
      <c r="G4" s="211"/>
      <c r="H4" s="211"/>
      <c r="I4" s="211"/>
    </row>
    <row r="5" spans="1:9" ht="16.5" thickBot="1">
      <c r="A5" s="39"/>
      <c r="C5" s="39"/>
      <c r="D5" s="39"/>
      <c r="E5" s="39"/>
      <c r="F5" s="39"/>
      <c r="G5" s="39"/>
      <c r="H5" s="228" t="s">
        <v>131</v>
      </c>
      <c r="I5" s="228"/>
    </row>
    <row r="6" spans="1:9" ht="18.75" customHeight="1">
      <c r="A6" s="229" t="s">
        <v>134</v>
      </c>
      <c r="B6" s="215" t="s">
        <v>117</v>
      </c>
      <c r="C6" s="215" t="s">
        <v>133</v>
      </c>
      <c r="D6" s="215" t="s">
        <v>114</v>
      </c>
      <c r="E6" s="215" t="s">
        <v>115</v>
      </c>
      <c r="F6" s="215" t="s">
        <v>106</v>
      </c>
      <c r="G6" s="215"/>
      <c r="H6" s="215"/>
      <c r="I6" s="207"/>
    </row>
    <row r="7" spans="1:9" ht="18.75" customHeight="1">
      <c r="A7" s="230"/>
      <c r="B7" s="221"/>
      <c r="C7" s="221"/>
      <c r="D7" s="221"/>
      <c r="E7" s="221"/>
      <c r="F7" s="221" t="s">
        <v>102</v>
      </c>
      <c r="G7" s="221"/>
      <c r="H7" s="221" t="s">
        <v>105</v>
      </c>
      <c r="I7" s="217"/>
    </row>
    <row r="8" spans="1:9" ht="19.5" customHeight="1" thickBot="1">
      <c r="A8" s="231"/>
      <c r="B8" s="216"/>
      <c r="C8" s="216"/>
      <c r="D8" s="216"/>
      <c r="E8" s="216"/>
      <c r="F8" s="45" t="s">
        <v>103</v>
      </c>
      <c r="G8" s="45" t="s">
        <v>104</v>
      </c>
      <c r="H8" s="45" t="s">
        <v>103</v>
      </c>
      <c r="I8" s="46" t="s">
        <v>104</v>
      </c>
    </row>
    <row r="9" spans="1:9" ht="15.75">
      <c r="A9" s="47" t="s">
        <v>135</v>
      </c>
      <c r="B9" s="48" t="s">
        <v>148</v>
      </c>
      <c r="C9" s="48"/>
      <c r="D9" s="135"/>
      <c r="E9" s="135"/>
      <c r="F9" s="149">
        <f>IF(E9&gt;D9,(E9/D9)-1,0)</f>
        <v>0</v>
      </c>
      <c r="G9" s="150">
        <f>IF(E9&lt;D9,1-(E9/D9)*1,0)</f>
        <v>0</v>
      </c>
      <c r="H9" s="151">
        <f>IF(E9&gt;D9,E9-D9,0)</f>
        <v>0</v>
      </c>
      <c r="I9" s="155">
        <f>IF(D9&gt;E9,D9-E9,0)</f>
        <v>0</v>
      </c>
    </row>
    <row r="10" spans="1:9" ht="15.75">
      <c r="A10" s="49" t="s">
        <v>136</v>
      </c>
      <c r="B10" s="50" t="s">
        <v>149</v>
      </c>
      <c r="C10" s="50"/>
      <c r="D10" s="86"/>
      <c r="E10" s="86"/>
      <c r="F10" s="78">
        <f aca="true" t="shared" si="0" ref="F10:F22">IF(E10&gt;D10,(E10/D10)-1,0)</f>
        <v>0</v>
      </c>
      <c r="G10" s="79">
        <f aca="true" t="shared" si="1" ref="G10:G22">IF(E10&lt;D10,1-(E10/D10)*1,0)</f>
        <v>0</v>
      </c>
      <c r="H10" s="86">
        <f aca="true" t="shared" si="2" ref="H10:H22">IF(E10&gt;D10,E10-D10,0)</f>
        <v>0</v>
      </c>
      <c r="I10" s="137">
        <f aca="true" t="shared" si="3" ref="I10:I22">IF(D10&gt;E10,D10-E10,0)</f>
        <v>0</v>
      </c>
    </row>
    <row r="11" spans="1:9" ht="15.75">
      <c r="A11" s="49" t="s">
        <v>137</v>
      </c>
      <c r="B11" s="50" t="s">
        <v>150</v>
      </c>
      <c r="C11" s="50"/>
      <c r="D11" s="86"/>
      <c r="E11" s="86"/>
      <c r="F11" s="78">
        <f t="shared" si="0"/>
        <v>0</v>
      </c>
      <c r="G11" s="79">
        <f t="shared" si="1"/>
        <v>0</v>
      </c>
      <c r="H11" s="86">
        <f t="shared" si="2"/>
        <v>0</v>
      </c>
      <c r="I11" s="137">
        <f t="shared" si="3"/>
        <v>0</v>
      </c>
    </row>
    <row r="12" spans="1:9" ht="15.75">
      <c r="A12" s="49" t="s">
        <v>138</v>
      </c>
      <c r="B12" s="50" t="s">
        <v>151</v>
      </c>
      <c r="C12" s="50"/>
      <c r="D12" s="86"/>
      <c r="E12" s="86"/>
      <c r="F12" s="78">
        <f t="shared" si="0"/>
        <v>0</v>
      </c>
      <c r="G12" s="79">
        <f t="shared" si="1"/>
        <v>0</v>
      </c>
      <c r="H12" s="86">
        <f t="shared" si="2"/>
        <v>0</v>
      </c>
      <c r="I12" s="137">
        <f t="shared" si="3"/>
        <v>0</v>
      </c>
    </row>
    <row r="13" spans="1:9" ht="15.75">
      <c r="A13" s="49" t="s">
        <v>139</v>
      </c>
      <c r="B13" s="50" t="s">
        <v>152</v>
      </c>
      <c r="C13" s="50"/>
      <c r="D13" s="86"/>
      <c r="E13" s="86"/>
      <c r="F13" s="78">
        <f t="shared" si="0"/>
        <v>0</v>
      </c>
      <c r="G13" s="79">
        <f t="shared" si="1"/>
        <v>0</v>
      </c>
      <c r="H13" s="86">
        <f t="shared" si="2"/>
        <v>0</v>
      </c>
      <c r="I13" s="137">
        <f t="shared" si="3"/>
        <v>0</v>
      </c>
    </row>
    <row r="14" spans="1:9" ht="15.75">
      <c r="A14" s="49" t="s">
        <v>140</v>
      </c>
      <c r="B14" s="50" t="s">
        <v>153</v>
      </c>
      <c r="C14" s="50"/>
      <c r="D14" s="86"/>
      <c r="E14" s="86"/>
      <c r="F14" s="78">
        <f t="shared" si="0"/>
        <v>0</v>
      </c>
      <c r="G14" s="79">
        <f t="shared" si="1"/>
        <v>0</v>
      </c>
      <c r="H14" s="86">
        <f t="shared" si="2"/>
        <v>0</v>
      </c>
      <c r="I14" s="137">
        <f t="shared" si="3"/>
        <v>0</v>
      </c>
    </row>
    <row r="15" spans="1:9" ht="15.75">
      <c r="A15" s="49" t="s">
        <v>141</v>
      </c>
      <c r="B15" s="50" t="s">
        <v>154</v>
      </c>
      <c r="C15" s="50"/>
      <c r="D15" s="86"/>
      <c r="E15" s="86"/>
      <c r="F15" s="78">
        <f t="shared" si="0"/>
        <v>0</v>
      </c>
      <c r="G15" s="79">
        <f t="shared" si="1"/>
        <v>0</v>
      </c>
      <c r="H15" s="86">
        <f t="shared" si="2"/>
        <v>0</v>
      </c>
      <c r="I15" s="137">
        <f t="shared" si="3"/>
        <v>0</v>
      </c>
    </row>
    <row r="16" spans="1:9" ht="15.75">
      <c r="A16" s="49" t="s">
        <v>142</v>
      </c>
      <c r="B16" s="50" t="s">
        <v>155</v>
      </c>
      <c r="C16" s="50"/>
      <c r="D16" s="86"/>
      <c r="E16" s="86"/>
      <c r="F16" s="78">
        <f t="shared" si="0"/>
        <v>0</v>
      </c>
      <c r="G16" s="79">
        <f t="shared" si="1"/>
        <v>0</v>
      </c>
      <c r="H16" s="86">
        <f t="shared" si="2"/>
        <v>0</v>
      </c>
      <c r="I16" s="137">
        <f t="shared" si="3"/>
        <v>0</v>
      </c>
    </row>
    <row r="17" spans="1:9" ht="15.75">
      <c r="A17" s="49" t="s">
        <v>143</v>
      </c>
      <c r="B17" s="50" t="s">
        <v>156</v>
      </c>
      <c r="C17" s="50"/>
      <c r="D17" s="86"/>
      <c r="E17" s="86"/>
      <c r="F17" s="78">
        <f t="shared" si="0"/>
        <v>0</v>
      </c>
      <c r="G17" s="79">
        <f t="shared" si="1"/>
        <v>0</v>
      </c>
      <c r="H17" s="86">
        <f t="shared" si="2"/>
        <v>0</v>
      </c>
      <c r="I17" s="137">
        <f t="shared" si="3"/>
        <v>0</v>
      </c>
    </row>
    <row r="18" spans="1:9" ht="15.75">
      <c r="A18" s="49" t="s">
        <v>144</v>
      </c>
      <c r="B18" s="50" t="s">
        <v>157</v>
      </c>
      <c r="C18" s="50"/>
      <c r="D18" s="86"/>
      <c r="E18" s="86"/>
      <c r="F18" s="78">
        <f t="shared" si="0"/>
        <v>0</v>
      </c>
      <c r="G18" s="79">
        <f t="shared" si="1"/>
        <v>0</v>
      </c>
      <c r="H18" s="86">
        <f t="shared" si="2"/>
        <v>0</v>
      </c>
      <c r="I18" s="137">
        <f t="shared" si="3"/>
        <v>0</v>
      </c>
    </row>
    <row r="19" spans="1:9" ht="15.75">
      <c r="A19" s="49" t="s">
        <v>145</v>
      </c>
      <c r="B19" s="50" t="s">
        <v>158</v>
      </c>
      <c r="C19" s="50"/>
      <c r="D19" s="86"/>
      <c r="E19" s="86"/>
      <c r="F19" s="78">
        <f t="shared" si="0"/>
        <v>0</v>
      </c>
      <c r="G19" s="79">
        <f t="shared" si="1"/>
        <v>0</v>
      </c>
      <c r="H19" s="86">
        <f t="shared" si="2"/>
        <v>0</v>
      </c>
      <c r="I19" s="137">
        <f t="shared" si="3"/>
        <v>0</v>
      </c>
    </row>
    <row r="20" spans="1:9" ht="15.75">
      <c r="A20" s="49" t="s">
        <v>146</v>
      </c>
      <c r="B20" s="50" t="s">
        <v>159</v>
      </c>
      <c r="C20" s="50"/>
      <c r="D20" s="86"/>
      <c r="E20" s="86"/>
      <c r="F20" s="78">
        <f t="shared" si="0"/>
        <v>0</v>
      </c>
      <c r="G20" s="79">
        <f t="shared" si="1"/>
        <v>0</v>
      </c>
      <c r="H20" s="86">
        <f t="shared" si="2"/>
        <v>0</v>
      </c>
      <c r="I20" s="137">
        <f t="shared" si="3"/>
        <v>0</v>
      </c>
    </row>
    <row r="21" spans="1:9" ht="16.5" thickBot="1">
      <c r="A21" s="51" t="s">
        <v>147</v>
      </c>
      <c r="B21" s="52" t="s">
        <v>121</v>
      </c>
      <c r="C21" s="52" t="s">
        <v>207</v>
      </c>
      <c r="D21" s="138"/>
      <c r="E21" s="138"/>
      <c r="F21" s="161">
        <f t="shared" si="0"/>
        <v>0</v>
      </c>
      <c r="G21" s="83">
        <f t="shared" si="1"/>
        <v>0</v>
      </c>
      <c r="H21" s="138">
        <f t="shared" si="2"/>
        <v>0</v>
      </c>
      <c r="I21" s="139">
        <f t="shared" si="3"/>
        <v>0</v>
      </c>
    </row>
    <row r="22" spans="1:9" ht="16.5" thickBot="1">
      <c r="A22" s="232" t="s">
        <v>41</v>
      </c>
      <c r="B22" s="233"/>
      <c r="C22" s="54"/>
      <c r="D22" s="87">
        <f>SUM(D9:D21)</f>
        <v>0</v>
      </c>
      <c r="E22" s="87">
        <f>SUM(E9:E21)</f>
        <v>0</v>
      </c>
      <c r="F22" s="162">
        <f t="shared" si="0"/>
        <v>0</v>
      </c>
      <c r="G22" s="74">
        <f t="shared" si="1"/>
        <v>0</v>
      </c>
      <c r="H22" s="87">
        <f t="shared" si="2"/>
        <v>0</v>
      </c>
      <c r="I22" s="140">
        <f t="shared" si="3"/>
        <v>0</v>
      </c>
    </row>
    <row r="25" spans="1:4" ht="15.75">
      <c r="A25" t="s">
        <v>172</v>
      </c>
      <c r="B25" s="171">
        <v>41759</v>
      </c>
      <c r="C25" s="171"/>
      <c r="D25" s="171"/>
    </row>
    <row r="27" spans="8:9" ht="15.75">
      <c r="H27" s="172" t="s">
        <v>173</v>
      </c>
      <c r="I27" s="172"/>
    </row>
  </sheetData>
  <sheetProtection/>
  <mergeCells count="15">
    <mergeCell ref="B25:D25"/>
    <mergeCell ref="D6:D8"/>
    <mergeCell ref="E6:E8"/>
    <mergeCell ref="F6:I6"/>
    <mergeCell ref="F7:G7"/>
    <mergeCell ref="H27:I27"/>
    <mergeCell ref="A1:I1"/>
    <mergeCell ref="A3:I3"/>
    <mergeCell ref="A4:I4"/>
    <mergeCell ref="H5:I5"/>
    <mergeCell ref="H7:I7"/>
    <mergeCell ref="C6:C8"/>
    <mergeCell ref="A6:A8"/>
    <mergeCell ref="A22:B22"/>
    <mergeCell ref="B6:B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2" sqref="B22"/>
    </sheetView>
  </sheetViews>
  <sheetFormatPr defaultColWidth="8.796875" defaultRowHeight="15"/>
  <cols>
    <col min="1" max="1" width="37.8984375" style="0" bestFit="1" customWidth="1"/>
    <col min="2" max="2" width="9.8984375" style="0" customWidth="1"/>
    <col min="3" max="3" width="10.3984375" style="0" customWidth="1"/>
  </cols>
  <sheetData>
    <row r="1" spans="1:7" ht="15.75">
      <c r="A1" s="234" t="s">
        <v>87</v>
      </c>
      <c r="B1" s="234"/>
      <c r="C1" s="234"/>
      <c r="D1" s="234"/>
      <c r="E1" s="234"/>
      <c r="F1" s="234"/>
      <c r="G1" s="234"/>
    </row>
    <row r="2" spans="1:7" ht="18.75">
      <c r="A2" s="43"/>
      <c r="B2" s="43"/>
      <c r="C2" s="43"/>
      <c r="D2" s="43"/>
      <c r="E2" s="43"/>
      <c r="F2" s="43"/>
      <c r="G2" s="43"/>
    </row>
    <row r="3" spans="1:9" ht="18.75" customHeight="1">
      <c r="A3" s="209" t="s">
        <v>160</v>
      </c>
      <c r="B3" s="209"/>
      <c r="C3" s="209"/>
      <c r="D3" s="209"/>
      <c r="E3" s="209"/>
      <c r="F3" s="209"/>
      <c r="G3" s="209"/>
      <c r="H3" s="7"/>
      <c r="I3" s="7"/>
    </row>
    <row r="4" spans="1:7" ht="15.75">
      <c r="A4" s="211" t="s">
        <v>212</v>
      </c>
      <c r="B4" s="211"/>
      <c r="C4" s="211"/>
      <c r="D4" s="211"/>
      <c r="E4" s="211"/>
      <c r="F4" s="211"/>
      <c r="G4" s="211"/>
    </row>
    <row r="5" spans="2:7" ht="16.5" thickBot="1">
      <c r="B5" s="39"/>
      <c r="C5" s="39"/>
      <c r="D5" s="39"/>
      <c r="E5" s="39"/>
      <c r="F5" s="235" t="s">
        <v>131</v>
      </c>
      <c r="G5" s="235"/>
    </row>
    <row r="6" spans="1:7" ht="15.75">
      <c r="A6" s="212" t="s">
        <v>117</v>
      </c>
      <c r="B6" s="215" t="s">
        <v>114</v>
      </c>
      <c r="C6" s="215" t="s">
        <v>115</v>
      </c>
      <c r="D6" s="215" t="s">
        <v>106</v>
      </c>
      <c r="E6" s="215"/>
      <c r="F6" s="215"/>
      <c r="G6" s="207"/>
    </row>
    <row r="7" spans="1:7" ht="15.75">
      <c r="A7" s="236"/>
      <c r="B7" s="221"/>
      <c r="C7" s="221"/>
      <c r="D7" s="221" t="s">
        <v>102</v>
      </c>
      <c r="E7" s="221"/>
      <c r="F7" s="221" t="s">
        <v>105</v>
      </c>
      <c r="G7" s="217"/>
    </row>
    <row r="8" spans="1:7" ht="16.5" thickBot="1">
      <c r="A8" s="213"/>
      <c r="B8" s="216"/>
      <c r="C8" s="216"/>
      <c r="D8" s="45" t="s">
        <v>103</v>
      </c>
      <c r="E8" s="45" t="s">
        <v>104</v>
      </c>
      <c r="F8" s="45" t="s">
        <v>103</v>
      </c>
      <c r="G8" s="46" t="s">
        <v>104</v>
      </c>
    </row>
    <row r="9" spans="1:7" ht="15.75">
      <c r="A9" s="47" t="s">
        <v>161</v>
      </c>
      <c r="B9" s="48">
        <v>30</v>
      </c>
      <c r="C9" s="48"/>
      <c r="D9" s="149">
        <v>0</v>
      </c>
      <c r="E9" s="150">
        <f>IF(C9&lt;B9,1-(C9/B9)*1,0)</f>
        <v>1</v>
      </c>
      <c r="F9" s="151">
        <f>IF(C9&gt;B9,C9-B9,0)</f>
        <v>0</v>
      </c>
      <c r="G9" s="155">
        <f>IF(B9&gt;C9,B9-C9,0)</f>
        <v>30</v>
      </c>
    </row>
    <row r="10" spans="1:7" ht="15.75">
      <c r="A10" s="49" t="s">
        <v>162</v>
      </c>
      <c r="B10" s="50"/>
      <c r="C10" s="50"/>
      <c r="D10" s="78">
        <f>IF(C10&gt;B10,(C10/B10)-1,0)</f>
        <v>0</v>
      </c>
      <c r="E10" s="79">
        <f>IF(C10&lt;B10,1-(C10/B10)*1,0)</f>
        <v>0</v>
      </c>
      <c r="F10" s="86">
        <f>IF(C10&gt;B10,C10-B10,0)</f>
        <v>0</v>
      </c>
      <c r="G10" s="137">
        <f>IF(B10&gt;C10,B10-C10,0)</f>
        <v>0</v>
      </c>
    </row>
    <row r="11" spans="1:7" ht="15.75">
      <c r="A11" s="49" t="s">
        <v>163</v>
      </c>
      <c r="B11" s="50">
        <v>30</v>
      </c>
      <c r="C11" s="50"/>
      <c r="D11" s="78">
        <f aca="true" t="shared" si="0" ref="D11:D19">IF(C11&gt;B11,(C11/B11)-1,0)</f>
        <v>0</v>
      </c>
      <c r="E11" s="79">
        <f aca="true" t="shared" si="1" ref="E11:E19">IF(C11&lt;B11,1-(C11/B11)*1,0)</f>
        <v>1</v>
      </c>
      <c r="F11" s="86">
        <f aca="true" t="shared" si="2" ref="F11:F19">IF(C11&gt;B11,C11-B11,0)</f>
        <v>0</v>
      </c>
      <c r="G11" s="137">
        <f aca="true" t="shared" si="3" ref="G11:G19">IF(B11&gt;C11,B11-C11,0)</f>
        <v>30</v>
      </c>
    </row>
    <row r="12" spans="1:7" ht="15.75">
      <c r="A12" s="49" t="s">
        <v>164</v>
      </c>
      <c r="B12" s="50"/>
      <c r="C12" s="50"/>
      <c r="D12" s="78">
        <v>0</v>
      </c>
      <c r="E12" s="79">
        <f t="shared" si="1"/>
        <v>0</v>
      </c>
      <c r="F12" s="86">
        <f t="shared" si="2"/>
        <v>0</v>
      </c>
      <c r="G12" s="137">
        <f t="shared" si="3"/>
        <v>0</v>
      </c>
    </row>
    <row r="13" spans="1:7" ht="15.75">
      <c r="A13" s="49" t="s">
        <v>165</v>
      </c>
      <c r="B13" s="50"/>
      <c r="C13" s="50"/>
      <c r="D13" s="78">
        <f t="shared" si="0"/>
        <v>0</v>
      </c>
      <c r="E13" s="79">
        <f t="shared" si="1"/>
        <v>0</v>
      </c>
      <c r="F13" s="86">
        <f t="shared" si="2"/>
        <v>0</v>
      </c>
      <c r="G13" s="137">
        <f t="shared" si="3"/>
        <v>0</v>
      </c>
    </row>
    <row r="14" spans="1:7" ht="15.75">
      <c r="A14" s="49" t="s">
        <v>166</v>
      </c>
      <c r="B14" s="50"/>
      <c r="C14" s="50"/>
      <c r="D14" s="78">
        <f t="shared" si="0"/>
        <v>0</v>
      </c>
      <c r="E14" s="79">
        <f t="shared" si="1"/>
        <v>0</v>
      </c>
      <c r="F14" s="86">
        <f t="shared" si="2"/>
        <v>0</v>
      </c>
      <c r="G14" s="137">
        <f t="shared" si="3"/>
        <v>0</v>
      </c>
    </row>
    <row r="15" spans="1:7" ht="15.75">
      <c r="A15" s="49" t="s">
        <v>167</v>
      </c>
      <c r="B15" s="50"/>
      <c r="C15" s="50"/>
      <c r="D15" s="78">
        <f t="shared" si="0"/>
        <v>0</v>
      </c>
      <c r="E15" s="79">
        <f t="shared" si="1"/>
        <v>0</v>
      </c>
      <c r="F15" s="86">
        <f t="shared" si="2"/>
        <v>0</v>
      </c>
      <c r="G15" s="137">
        <f t="shared" si="3"/>
        <v>0</v>
      </c>
    </row>
    <row r="16" spans="1:7" ht="15.75">
      <c r="A16" s="49" t="s">
        <v>168</v>
      </c>
      <c r="B16" s="50">
        <f>SUM(B17:B18)</f>
        <v>0</v>
      </c>
      <c r="C16" s="50">
        <f>SUM(C17:C18)</f>
        <v>0</v>
      </c>
      <c r="D16" s="78">
        <f t="shared" si="0"/>
        <v>0</v>
      </c>
      <c r="E16" s="79">
        <f t="shared" si="1"/>
        <v>0</v>
      </c>
      <c r="F16" s="86">
        <f t="shared" si="2"/>
        <v>0</v>
      </c>
      <c r="G16" s="137">
        <f t="shared" si="3"/>
        <v>0</v>
      </c>
    </row>
    <row r="17" spans="1:7" ht="15.75">
      <c r="A17" s="49" t="s">
        <v>169</v>
      </c>
      <c r="B17" s="50"/>
      <c r="C17" s="50"/>
      <c r="D17" s="78">
        <f t="shared" si="0"/>
        <v>0</v>
      </c>
      <c r="E17" s="79">
        <f t="shared" si="1"/>
        <v>0</v>
      </c>
      <c r="F17" s="86">
        <f t="shared" si="2"/>
        <v>0</v>
      </c>
      <c r="G17" s="137">
        <f t="shared" si="3"/>
        <v>0</v>
      </c>
    </row>
    <row r="18" spans="1:7" ht="15.75">
      <c r="A18" s="49" t="s">
        <v>170</v>
      </c>
      <c r="B18" s="50"/>
      <c r="C18" s="50"/>
      <c r="D18" s="78">
        <f t="shared" si="0"/>
        <v>0</v>
      </c>
      <c r="E18" s="79">
        <f t="shared" si="1"/>
        <v>0</v>
      </c>
      <c r="F18" s="86">
        <f t="shared" si="2"/>
        <v>0</v>
      </c>
      <c r="G18" s="137">
        <f t="shared" si="3"/>
        <v>0</v>
      </c>
    </row>
    <row r="19" spans="1:7" ht="16.5" thickBot="1">
      <c r="A19" s="51" t="s">
        <v>171</v>
      </c>
      <c r="B19" s="52"/>
      <c r="C19" s="52"/>
      <c r="D19" s="82">
        <f t="shared" si="0"/>
        <v>0</v>
      </c>
      <c r="E19" s="83">
        <f t="shared" si="1"/>
        <v>0</v>
      </c>
      <c r="F19" s="138">
        <f t="shared" si="2"/>
        <v>0</v>
      </c>
      <c r="G19" s="139">
        <f t="shared" si="3"/>
        <v>0</v>
      </c>
    </row>
    <row r="20" spans="1:7" ht="16.5" thickBot="1">
      <c r="A20" s="53" t="s">
        <v>100</v>
      </c>
      <c r="B20" s="54">
        <f>SUM(B9,B14:B16,B19)</f>
        <v>30</v>
      </c>
      <c r="C20" s="54">
        <f>SUM(C9,C14:C16,C19)</f>
        <v>0</v>
      </c>
      <c r="D20" s="75">
        <v>0</v>
      </c>
      <c r="E20" s="74">
        <f>IF(C20&lt;B20,1-(C20/B20)*1,0)</f>
        <v>1</v>
      </c>
      <c r="F20" s="87">
        <f>IF(C20&gt;B20,C20-B20,0)</f>
        <v>0</v>
      </c>
      <c r="G20" s="140">
        <f>IF(B20&gt;C20,B20-C20,0)</f>
        <v>30</v>
      </c>
    </row>
    <row r="23" spans="1:3" ht="15.75">
      <c r="A23" s="171">
        <v>41759</v>
      </c>
      <c r="B23" s="171"/>
      <c r="C23" s="171"/>
    </row>
    <row r="25" spans="6:9" ht="15.75">
      <c r="F25" s="172" t="s">
        <v>173</v>
      </c>
      <c r="G25" s="172"/>
      <c r="H25" s="172"/>
      <c r="I25" s="172"/>
    </row>
  </sheetData>
  <sheetProtection/>
  <mergeCells count="13">
    <mergeCell ref="A23:C23"/>
    <mergeCell ref="H25:I25"/>
    <mergeCell ref="F25:G25"/>
    <mergeCell ref="A6:A8"/>
    <mergeCell ref="B6:B8"/>
    <mergeCell ref="C6:C8"/>
    <mergeCell ref="D6:G6"/>
    <mergeCell ref="A3:G3"/>
    <mergeCell ref="A1:G1"/>
    <mergeCell ref="A4:G4"/>
    <mergeCell ref="F5:G5"/>
    <mergeCell ref="D7:E7"/>
    <mergeCell ref="F7:G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"GY and GY" Perfekt Audit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Győrffi Dezső</dc:creator>
  <cp:keywords/>
  <dc:description/>
  <cp:lastModifiedBy>Szilvi</cp:lastModifiedBy>
  <cp:lastPrinted>2012-04-28T08:35:45Z</cp:lastPrinted>
  <dcterms:created xsi:type="dcterms:W3CDTF">2002-03-12T07:39:11Z</dcterms:created>
  <dcterms:modified xsi:type="dcterms:W3CDTF">2014-06-03T07:20:48Z</dcterms:modified>
  <cp:category/>
  <cp:version/>
  <cp:contentType/>
  <cp:contentStatus/>
</cp:coreProperties>
</file>